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97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Sheet1!$A$1:$L$149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K163" i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6"/>
  <c r="L136" s="1"/>
  <c r="J136"/>
  <c r="I136"/>
  <c r="K135"/>
  <c r="L135" s="1"/>
  <c r="J135"/>
  <c r="I135"/>
  <c r="K134"/>
  <c r="L134" s="1"/>
  <c r="J134"/>
  <c r="I134"/>
  <c r="K133"/>
  <c r="L133" s="1"/>
  <c r="J133"/>
  <c r="I133"/>
  <c r="K132"/>
  <c r="L132" s="1"/>
  <c r="J132"/>
  <c r="I132"/>
  <c r="K130"/>
  <c r="L130" s="1"/>
  <c r="J130"/>
  <c r="I130"/>
  <c r="K129"/>
  <c r="L129" s="1"/>
  <c r="J129"/>
  <c r="I129"/>
  <c r="K128"/>
  <c r="L128" s="1"/>
  <c r="J128"/>
  <c r="I128"/>
  <c r="K127"/>
  <c r="L127" s="1"/>
  <c r="J127"/>
  <c r="I127"/>
  <c r="K126"/>
  <c r="L126" s="1"/>
  <c r="J126"/>
  <c r="I126"/>
  <c r="K124"/>
  <c r="L124" s="1"/>
  <c r="J124"/>
  <c r="I124"/>
  <c r="K123"/>
  <c r="L123" s="1"/>
  <c r="J123"/>
  <c r="I123"/>
  <c r="K122"/>
  <c r="L122" s="1"/>
  <c r="J122"/>
  <c r="I122"/>
  <c r="K121"/>
  <c r="L121" s="1"/>
  <c r="J121"/>
  <c r="I121"/>
  <c r="K120"/>
  <c r="L120" s="1"/>
  <c r="J120"/>
  <c r="I120"/>
  <c r="K119"/>
  <c r="L119" s="1"/>
  <c r="J119"/>
  <c r="I119"/>
  <c r="K117"/>
  <c r="L117" s="1"/>
  <c r="J117"/>
  <c r="I117"/>
  <c r="K116"/>
  <c r="L116" s="1"/>
  <c r="J116"/>
  <c r="I116"/>
  <c r="K115"/>
  <c r="L115" s="1"/>
  <c r="J115"/>
  <c r="I115"/>
  <c r="K114"/>
  <c r="L114" s="1"/>
  <c r="J114"/>
  <c r="I114"/>
  <c r="K113"/>
  <c r="L113" s="1"/>
  <c r="J113"/>
  <c r="I113"/>
  <c r="K112"/>
  <c r="L112" s="1"/>
  <c r="J112"/>
  <c r="I112"/>
  <c r="K110"/>
  <c r="L110" s="1"/>
  <c r="J110"/>
  <c r="I110"/>
  <c r="K109"/>
  <c r="L109" s="1"/>
  <c r="J109"/>
  <c r="I109"/>
  <c r="K108"/>
  <c r="L108" s="1"/>
  <c r="J108"/>
  <c r="I108"/>
  <c r="K107"/>
  <c r="L107" s="1"/>
  <c r="J107"/>
  <c r="I107"/>
  <c r="K106"/>
  <c r="L106" s="1"/>
  <c r="J106"/>
  <c r="I106"/>
  <c r="K105"/>
  <c r="L105" s="1"/>
  <c r="J105"/>
  <c r="I105"/>
  <c r="K104"/>
  <c r="L104" s="1"/>
  <c r="J104"/>
  <c r="I104"/>
  <c r="K103"/>
  <c r="L103" s="1"/>
  <c r="J103"/>
  <c r="I103"/>
  <c r="K102"/>
  <c r="L102" s="1"/>
  <c r="J102"/>
  <c r="I102"/>
  <c r="K101"/>
  <c r="L101" s="1"/>
  <c r="J101"/>
  <c r="I101"/>
  <c r="K100"/>
  <c r="L100" s="1"/>
  <c r="J100"/>
  <c r="I100"/>
  <c r="K99"/>
  <c r="L99" s="1"/>
  <c r="J99"/>
  <c r="I99"/>
  <c r="K97"/>
  <c r="L97" s="1"/>
  <c r="J97"/>
  <c r="I97"/>
  <c r="K96"/>
  <c r="L96" s="1"/>
  <c r="J96"/>
  <c r="I96"/>
  <c r="K95"/>
  <c r="L95" s="1"/>
  <c r="J95"/>
  <c r="I95"/>
  <c r="K94"/>
  <c r="L94" s="1"/>
  <c r="J94"/>
  <c r="I94"/>
  <c r="K93"/>
  <c r="L93" s="1"/>
  <c r="J93"/>
  <c r="I93"/>
  <c r="K92"/>
  <c r="L92" s="1"/>
  <c r="J92"/>
  <c r="I92"/>
  <c r="K91"/>
  <c r="L91" s="1"/>
  <c r="J91"/>
  <c r="I91"/>
  <c r="K89"/>
  <c r="L89" s="1"/>
  <c r="J89"/>
  <c r="I89"/>
  <c r="K88"/>
  <c r="L88" s="1"/>
  <c r="J88"/>
  <c r="I88"/>
  <c r="K87"/>
  <c r="L87" s="1"/>
  <c r="J87"/>
  <c r="I87"/>
  <c r="K86"/>
  <c r="L86" s="1"/>
  <c r="J86"/>
  <c r="I86"/>
  <c r="K85"/>
  <c r="L85" s="1"/>
  <c r="J85"/>
  <c r="I85"/>
  <c r="K84"/>
  <c r="L84" s="1"/>
  <c r="J84"/>
  <c r="I84"/>
  <c r="K83"/>
  <c r="L83" s="1"/>
  <c r="J83"/>
  <c r="I83"/>
  <c r="K82"/>
  <c r="L82" s="1"/>
  <c r="J82"/>
  <c r="I82"/>
  <c r="K81"/>
  <c r="L81" s="1"/>
  <c r="J81"/>
  <c r="I81"/>
  <c r="K79"/>
  <c r="L79" s="1"/>
  <c r="J79"/>
  <c r="I79"/>
  <c r="K78"/>
  <c r="L78" s="1"/>
  <c r="J78"/>
  <c r="I78"/>
  <c r="K77"/>
  <c r="L77" s="1"/>
  <c r="J77"/>
  <c r="I77"/>
  <c r="K76"/>
  <c r="L76" s="1"/>
  <c r="J76"/>
  <c r="I76"/>
  <c r="K75"/>
  <c r="L75" s="1"/>
  <c r="J75"/>
  <c r="I75"/>
  <c r="K74"/>
  <c r="L74" s="1"/>
  <c r="J74"/>
  <c r="I74"/>
  <c r="K73"/>
  <c r="L73" s="1"/>
  <c r="J73"/>
  <c r="I73"/>
  <c r="K72"/>
  <c r="L72" s="1"/>
  <c r="J72"/>
  <c r="I72"/>
  <c r="K71"/>
  <c r="L71" s="1"/>
  <c r="J71"/>
  <c r="I71"/>
  <c r="K69"/>
  <c r="L69" s="1"/>
  <c r="J69"/>
  <c r="I69"/>
  <c r="K68"/>
  <c r="L68" s="1"/>
  <c r="J68"/>
  <c r="I68"/>
  <c r="K66"/>
  <c r="L66" s="1"/>
  <c r="J66"/>
  <c r="I66"/>
  <c r="K65"/>
  <c r="L65" s="1"/>
  <c r="J65"/>
  <c r="I65"/>
  <c r="K64"/>
  <c r="L64" s="1"/>
  <c r="J64"/>
  <c r="I64"/>
  <c r="K63"/>
  <c r="L63" s="1"/>
  <c r="J63"/>
  <c r="I63"/>
  <c r="K62"/>
  <c r="L62" s="1"/>
  <c r="J62"/>
  <c r="I62"/>
  <c r="K61"/>
  <c r="L61" s="1"/>
  <c r="J61"/>
  <c r="I61"/>
  <c r="K60"/>
  <c r="L60" s="1"/>
  <c r="J60"/>
  <c r="I60"/>
  <c r="K59"/>
  <c r="L59" s="1"/>
  <c r="J59"/>
  <c r="I59"/>
  <c r="K58"/>
  <c r="L58" s="1"/>
  <c r="J58"/>
  <c r="I58"/>
  <c r="K57"/>
  <c r="L57" s="1"/>
  <c r="J57"/>
  <c r="I57"/>
  <c r="K56"/>
  <c r="L56" s="1"/>
  <c r="J56"/>
  <c r="I56"/>
  <c r="K55"/>
  <c r="L55" s="1"/>
  <c r="J55"/>
  <c r="I55"/>
  <c r="K54"/>
  <c r="L54" s="1"/>
  <c r="J54"/>
  <c r="I54"/>
  <c r="K53"/>
  <c r="L53" s="1"/>
  <c r="J53"/>
  <c r="I53"/>
  <c r="K52"/>
  <c r="L52" s="1"/>
  <c r="J52"/>
  <c r="I52"/>
  <c r="K51"/>
  <c r="L51" s="1"/>
  <c r="J51"/>
  <c r="I51"/>
  <c r="K50"/>
  <c r="L50" s="1"/>
  <c r="J50"/>
  <c r="I50"/>
  <c r="K49"/>
  <c r="L49" s="1"/>
  <c r="J49"/>
  <c r="I49"/>
  <c r="K48"/>
  <c r="L48" s="1"/>
  <c r="J48"/>
  <c r="I48"/>
  <c r="K46"/>
  <c r="L46" s="1"/>
  <c r="J46"/>
  <c r="I46"/>
  <c r="K45"/>
  <c r="L45" s="1"/>
  <c r="J45"/>
  <c r="I45"/>
  <c r="K44"/>
  <c r="L44" s="1"/>
  <c r="J44"/>
  <c r="I44"/>
  <c r="K43"/>
  <c r="L43" s="1"/>
  <c r="J43"/>
  <c r="I43"/>
  <c r="K42"/>
  <c r="L42" s="1"/>
  <c r="J42"/>
  <c r="I42"/>
  <c r="K41"/>
  <c r="L41" s="1"/>
  <c r="J41"/>
  <c r="I41"/>
  <c r="K40"/>
  <c r="L40" s="1"/>
  <c r="J40"/>
  <c r="I40"/>
  <c r="K39"/>
  <c r="L39" s="1"/>
  <c r="J39"/>
  <c r="I39"/>
  <c r="K38"/>
  <c r="L38" s="1"/>
  <c r="J38"/>
  <c r="I38"/>
  <c r="K37"/>
  <c r="L37" s="1"/>
  <c r="J37"/>
  <c r="I37"/>
  <c r="K36"/>
  <c r="L36" s="1"/>
  <c r="J36"/>
  <c r="I36"/>
  <c r="K35"/>
  <c r="L35" s="1"/>
  <c r="J35"/>
  <c r="I35"/>
  <c r="K34"/>
  <c r="L34" s="1"/>
  <c r="J34"/>
  <c r="I34"/>
  <c r="K33"/>
  <c r="L33" s="1"/>
  <c r="J33"/>
  <c r="I33"/>
  <c r="K32"/>
  <c r="L32" s="1"/>
  <c r="J32"/>
  <c r="I32"/>
  <c r="K31"/>
  <c r="L31" s="1"/>
  <c r="J31"/>
  <c r="I31"/>
  <c r="K29"/>
  <c r="L29" s="1"/>
  <c r="J29"/>
  <c r="I29"/>
  <c r="K28"/>
  <c r="L28" s="1"/>
  <c r="J28"/>
  <c r="I28"/>
  <c r="K27"/>
  <c r="L27" s="1"/>
  <c r="J27"/>
  <c r="I27"/>
  <c r="L26"/>
  <c r="K26"/>
  <c r="J26"/>
  <c r="I26"/>
  <c r="K25"/>
  <c r="L25" s="1"/>
  <c r="J25"/>
  <c r="I25"/>
  <c r="K23"/>
  <c r="L23" s="1"/>
  <c r="J23"/>
  <c r="I23"/>
  <c r="K22"/>
  <c r="L22" s="1"/>
  <c r="J22"/>
  <c r="I22"/>
  <c r="K21"/>
  <c r="L21" s="1"/>
  <c r="J21"/>
  <c r="I21"/>
  <c r="K20"/>
  <c r="L20" s="1"/>
  <c r="J20"/>
  <c r="I20"/>
  <c r="K19"/>
  <c r="L19" s="1"/>
  <c r="J19"/>
  <c r="I19"/>
  <c r="K18"/>
  <c r="L18" s="1"/>
  <c r="J18"/>
  <c r="I18"/>
  <c r="K17"/>
  <c r="L17" s="1"/>
  <c r="J17"/>
  <c r="I17"/>
  <c r="K16"/>
  <c r="L16" s="1"/>
  <c r="J16"/>
  <c r="I16"/>
  <c r="K15"/>
  <c r="L15" s="1"/>
  <c r="J15"/>
  <c r="I15"/>
  <c r="K14"/>
  <c r="L14" s="1"/>
  <c r="J14"/>
  <c r="I14"/>
  <c r="K13"/>
  <c r="L13" s="1"/>
  <c r="J13"/>
  <c r="I13"/>
  <c r="K12"/>
  <c r="L12" s="1"/>
  <c r="J12"/>
  <c r="I12"/>
  <c r="K11"/>
  <c r="L11" s="1"/>
  <c r="J11"/>
  <c r="I11"/>
  <c r="K10"/>
  <c r="L10" s="1"/>
  <c r="J10"/>
  <c r="I10"/>
  <c r="K9"/>
  <c r="L9" s="1"/>
  <c r="J9"/>
  <c r="I9"/>
  <c r="K8"/>
  <c r="L8" s="1"/>
  <c r="J8"/>
  <c r="I8"/>
  <c r="K7"/>
  <c r="L7" s="1"/>
  <c r="J7"/>
  <c r="I7"/>
  <c r="K6"/>
  <c r="L6" s="1"/>
  <c r="J6"/>
  <c r="I6"/>
  <c r="K5"/>
  <c r="L5" s="1"/>
  <c r="J5"/>
  <c r="I5"/>
  <c r="K4"/>
  <c r="L4" s="1"/>
  <c r="J4"/>
  <c r="I4"/>
  <c r="K3"/>
  <c r="L3" s="1"/>
  <c r="J3"/>
  <c r="I3"/>
</calcChain>
</file>

<file path=xl/sharedStrings.xml><?xml version="1.0" encoding="utf-8"?>
<sst xmlns="http://schemas.openxmlformats.org/spreadsheetml/2006/main" count="668" uniqueCount="197">
  <si>
    <t>招聘岗位</t>
  </si>
  <si>
    <t>准考证号</t>
  </si>
  <si>
    <t>笔试成绩</t>
  </si>
  <si>
    <t>模拟课堂</t>
  </si>
  <si>
    <t>综合面试</t>
  </si>
  <si>
    <t>面试成绩</t>
  </si>
  <si>
    <t>总成绩</t>
  </si>
  <si>
    <t>总排名</t>
  </si>
  <si>
    <t>最终面试成绩</t>
  </si>
  <si>
    <t>综合成绩</t>
  </si>
  <si>
    <t>小学语文</t>
  </si>
  <si>
    <t>202008231038</t>
  </si>
  <si>
    <t>202008231024</t>
  </si>
  <si>
    <t>202008231070</t>
  </si>
  <si>
    <t>202008231022</t>
  </si>
  <si>
    <t>202008231039</t>
  </si>
  <si>
    <t>202008231078</t>
  </si>
  <si>
    <t>202008231003</t>
  </si>
  <si>
    <t>202008231084</t>
  </si>
  <si>
    <t>202008231021</t>
  </si>
  <si>
    <t>202008231075</t>
  </si>
  <si>
    <t>202008231016</t>
  </si>
  <si>
    <t>202008231058</t>
  </si>
  <si>
    <t>202008231080</t>
  </si>
  <si>
    <t>202008231072</t>
  </si>
  <si>
    <t>202008231056</t>
  </si>
  <si>
    <t>202008231083</t>
  </si>
  <si>
    <t>202008231031</t>
  </si>
  <si>
    <t>202008231008</t>
  </si>
  <si>
    <t>202008231062</t>
  </si>
  <si>
    <t>202008231042</t>
  </si>
  <si>
    <t>202008231053</t>
  </si>
  <si>
    <t>——</t>
  </si>
  <si>
    <t>小学数学</t>
  </si>
  <si>
    <t>202008231103</t>
  </si>
  <si>
    <t>202008231096</t>
  </si>
  <si>
    <t>202008231098</t>
  </si>
  <si>
    <t>202008231099</t>
  </si>
  <si>
    <t>202008231097</t>
  </si>
  <si>
    <t>小学英语</t>
  </si>
  <si>
    <t>202008231160</t>
  </si>
  <si>
    <t>1</t>
  </si>
  <si>
    <t>202008231265</t>
  </si>
  <si>
    <t>2</t>
  </si>
  <si>
    <t>202008231232</t>
  </si>
  <si>
    <t>3</t>
  </si>
  <si>
    <t>202008231198</t>
  </si>
  <si>
    <t>4</t>
  </si>
  <si>
    <t>202008231119</t>
  </si>
  <si>
    <t>5</t>
  </si>
  <si>
    <t>202008231216</t>
  </si>
  <si>
    <t>6</t>
  </si>
  <si>
    <t>202008231141</t>
  </si>
  <si>
    <t>7</t>
  </si>
  <si>
    <t>202008231157</t>
  </si>
  <si>
    <t>8</t>
  </si>
  <si>
    <t>202008231244</t>
  </si>
  <si>
    <t>9</t>
  </si>
  <si>
    <t>202008231267</t>
  </si>
  <si>
    <t>10</t>
  </si>
  <si>
    <t>202008231263</t>
  </si>
  <si>
    <t>11</t>
  </si>
  <si>
    <t>202008231318</t>
  </si>
  <si>
    <t>202008231173</t>
  </si>
  <si>
    <t>202008231235</t>
  </si>
  <si>
    <t>202008231178</t>
  </si>
  <si>
    <t>202008231222</t>
  </si>
  <si>
    <t>小学体育</t>
  </si>
  <si>
    <t>202008231415</t>
  </si>
  <si>
    <t>202008231419</t>
  </si>
  <si>
    <t>202008231412</t>
  </si>
  <si>
    <t>202008231436</t>
  </si>
  <si>
    <t>202008231421</t>
  </si>
  <si>
    <t>202008231435</t>
  </si>
  <si>
    <t>202008231408</t>
  </si>
  <si>
    <t>202008231406</t>
  </si>
  <si>
    <t>202008231417</t>
  </si>
  <si>
    <t>202008231416</t>
  </si>
  <si>
    <t>202008231411</t>
  </si>
  <si>
    <t>202008231427</t>
  </si>
  <si>
    <t>12</t>
  </si>
  <si>
    <t>202008231443</t>
  </si>
  <si>
    <t>13</t>
  </si>
  <si>
    <t>202008231430</t>
  </si>
  <si>
    <t>14</t>
  </si>
  <si>
    <t>202008231442</t>
  </si>
  <si>
    <t>15</t>
  </si>
  <si>
    <t>202008231441</t>
  </si>
  <si>
    <t>16</t>
  </si>
  <si>
    <t>202008231407</t>
  </si>
  <si>
    <t>17</t>
  </si>
  <si>
    <t>202008231413</t>
  </si>
  <si>
    <t>18</t>
  </si>
  <si>
    <t>202008231428</t>
  </si>
  <si>
    <t>19</t>
  </si>
  <si>
    <t>小学信息</t>
  </si>
  <si>
    <t>202008231523</t>
  </si>
  <si>
    <t>202008231526</t>
  </si>
  <si>
    <t>小学美术</t>
  </si>
  <si>
    <t>202008231451</t>
  </si>
  <si>
    <t>202008231464</t>
  </si>
  <si>
    <t>202008231508</t>
  </si>
  <si>
    <t>202008231468</t>
  </si>
  <si>
    <t>202008231497</t>
  </si>
  <si>
    <t>202008231456</t>
  </si>
  <si>
    <t>202008231445</t>
  </si>
  <si>
    <t>202008231469</t>
  </si>
  <si>
    <t>202008231448</t>
  </si>
  <si>
    <t>小学音乐</t>
  </si>
  <si>
    <t>202008231347</t>
  </si>
  <si>
    <t>202008231380</t>
  </si>
  <si>
    <t>202008231355</t>
  </si>
  <si>
    <t>202008231378</t>
  </si>
  <si>
    <t>202008231385</t>
  </si>
  <si>
    <t>202008231340</t>
  </si>
  <si>
    <t>202008231382</t>
  </si>
  <si>
    <t>202008231367</t>
  </si>
  <si>
    <t>202008231362</t>
  </si>
  <si>
    <t>学前教育</t>
  </si>
  <si>
    <t>202008231667</t>
  </si>
  <si>
    <t>202008231666</t>
  </si>
  <si>
    <t>202008231661</t>
  </si>
  <si>
    <t>202008231677</t>
  </si>
  <si>
    <t>202008231672</t>
  </si>
  <si>
    <t>202008231676</t>
  </si>
  <si>
    <t>202008231686</t>
  </si>
  <si>
    <t>小学科学</t>
  </si>
  <si>
    <t>202008231581</t>
  </si>
  <si>
    <t>202008231566</t>
  </si>
  <si>
    <t>202008231537</t>
  </si>
  <si>
    <t>202008231536</t>
  </si>
  <si>
    <t>202008231552</t>
  </si>
  <si>
    <t>202008231556</t>
  </si>
  <si>
    <t>202008231551</t>
  </si>
  <si>
    <t>202008231542</t>
  </si>
  <si>
    <t>202008231554</t>
  </si>
  <si>
    <t>202008231568</t>
  </si>
  <si>
    <t>202008231578</t>
  </si>
  <si>
    <t>202008231538</t>
  </si>
  <si>
    <t>初中语文</t>
  </si>
  <si>
    <t>202008231599</t>
  </si>
  <si>
    <t>202008231583</t>
  </si>
  <si>
    <t>202008231586</t>
  </si>
  <si>
    <t>202008231596</t>
  </si>
  <si>
    <t>202008231591</t>
  </si>
  <si>
    <t>202008231594</t>
  </si>
  <si>
    <t>初中数学</t>
  </si>
  <si>
    <t>202008231612</t>
  </si>
  <si>
    <t>202008231618</t>
  </si>
  <si>
    <t>202008231616</t>
  </si>
  <si>
    <t>202008231607</t>
  </si>
  <si>
    <t>202008231611</t>
  </si>
  <si>
    <t>202008231623</t>
  </si>
  <si>
    <t>初中历史</t>
  </si>
  <si>
    <t>202008231648</t>
  </si>
  <si>
    <t>202008231629</t>
  </si>
  <si>
    <t>202008231630</t>
  </si>
  <si>
    <t>202008231627</t>
  </si>
  <si>
    <t>202008231631</t>
  </si>
  <si>
    <t>初中体育</t>
  </si>
  <si>
    <t>202008231653</t>
  </si>
  <si>
    <t>202008231650</t>
  </si>
  <si>
    <t>202008231656</t>
  </si>
  <si>
    <t>202008231652</t>
  </si>
  <si>
    <t>202008231654</t>
  </si>
  <si>
    <t>编外会计</t>
  </si>
  <si>
    <t>202008233018</t>
  </si>
  <si>
    <t>202008233051</t>
  </si>
  <si>
    <t>202008233060</t>
  </si>
  <si>
    <t>202008233097</t>
  </si>
  <si>
    <t>202008233052</t>
  </si>
  <si>
    <t>202008233042</t>
  </si>
  <si>
    <t>202008233066</t>
  </si>
  <si>
    <t>202008233098</t>
  </si>
  <si>
    <t>202008233061</t>
  </si>
  <si>
    <t>202008233087</t>
  </si>
  <si>
    <t>202008233053</t>
  </si>
  <si>
    <t>202008233013</t>
  </si>
  <si>
    <t>编外校医</t>
  </si>
  <si>
    <t>202008232037</t>
  </si>
  <si>
    <t>202008232051</t>
  </si>
  <si>
    <t>202008232046</t>
  </si>
  <si>
    <t>202008232008</t>
  </si>
  <si>
    <t>202008232014</t>
  </si>
  <si>
    <t>202008232035</t>
  </si>
  <si>
    <t>202008232053</t>
  </si>
  <si>
    <t>202008232025</t>
  </si>
  <si>
    <t>202008232034</t>
  </si>
  <si>
    <t>202008232029</t>
  </si>
  <si>
    <t>202008232047</t>
  </si>
  <si>
    <t>202008232026</t>
  </si>
  <si>
    <t>202008232059</t>
  </si>
  <si>
    <t>2020年玄武区编外教师、会计、校医招聘总成绩及进入体检人员名单</t>
    <phoneticPr fontId="23" type="noConversion"/>
  </si>
  <si>
    <t>备注</t>
    <phoneticPr fontId="23" type="noConversion"/>
  </si>
  <si>
    <t>进入体检</t>
    <phoneticPr fontId="23" type="noConversion"/>
  </si>
  <si>
    <t>进入体检</t>
    <phoneticPr fontId="23" type="noConversion"/>
  </si>
  <si>
    <t>备注：根据公告要求，笔试、综合面试、课堂教学考核成绩均为百分制，合格线均为60分。因此，面试成绩未达60分者不进行排名。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</si>
</sst>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4">
    <font>
      <sz val="12"/>
      <name val="宋体"/>
      <charset val="134"/>
    </font>
    <font>
      <b/>
      <sz val="16"/>
      <name val="楷体_GB2312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name val="MS Sans Serif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1" applyNumberFormat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5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/>
    <xf numFmtId="0" fontId="12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1" borderId="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10" xfId="0" quotePrefix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52">
    <cellStyle name="20% - 强调文字颜色 1 2" xfId="1"/>
    <cellStyle name="20% - 强调文字颜色 2 2" xfId="48"/>
    <cellStyle name="20% - 强调文字颜色 3 2" xfId="22"/>
    <cellStyle name="20% - 强调文字颜色 4 2" xfId="13"/>
    <cellStyle name="20% - 强调文字颜色 5 2" xfId="32"/>
    <cellStyle name="20% - 强调文字颜色 6 2" xfId="23"/>
    <cellStyle name="40% - 强调文字颜色 1 2" xfId="37"/>
    <cellStyle name="40% - 强调文字颜色 2 2" xfId="24"/>
    <cellStyle name="40% - 强调文字颜色 3 2" xfId="26"/>
    <cellStyle name="40% - 强调文字颜色 4 2" xfId="6"/>
    <cellStyle name="40% - 强调文字颜色 5 2" xfId="43"/>
    <cellStyle name="40% - 强调文字颜色 6 2" xfId="47"/>
    <cellStyle name="60% - 强调文字颜色 1 2" xfId="28"/>
    <cellStyle name="60% - 强调文字颜色 2 2" xfId="14"/>
    <cellStyle name="60% - 强调文字颜色 3 2" xfId="29"/>
    <cellStyle name="60% - 强调文字颜色 4 2" xfId="8"/>
    <cellStyle name="60% - 强调文字颜色 5 2" xfId="2"/>
    <cellStyle name="60% - 强调文字颜色 6 2" xfId="18"/>
    <cellStyle name="ColLevel_0" xfId="21"/>
    <cellStyle name="RowLevel_0" xfId="33"/>
    <cellStyle name="标题 1 2" xfId="7"/>
    <cellStyle name="标题 2 2" xfId="16"/>
    <cellStyle name="标题 3 2" xfId="34"/>
    <cellStyle name="标题 4 2" xfId="35"/>
    <cellStyle name="标题 5" xfId="20"/>
    <cellStyle name="差 2" xfId="36"/>
    <cellStyle name="差_Sheet1" xfId="49"/>
    <cellStyle name="常规" xfId="0" builtinId="0"/>
    <cellStyle name="常规 2" xfId="17"/>
    <cellStyle name="常规 3" xfId="12"/>
    <cellStyle name="常规 4" xfId="11"/>
    <cellStyle name="常规 5" xfId="15"/>
    <cellStyle name="常规 6" xfId="4"/>
    <cellStyle name="常规 9" xfId="44"/>
    <cellStyle name="好 2" xfId="31"/>
    <cellStyle name="好_Sheet1" xfId="50"/>
    <cellStyle name="汇总 2" xfId="51"/>
    <cellStyle name="计算 2" xfId="3"/>
    <cellStyle name="检查单元格 2" xfId="19"/>
    <cellStyle name="解释性文本 2" xfId="45"/>
    <cellStyle name="警告文本 2" xfId="39"/>
    <cellStyle name="链接单元格 2" xfId="40"/>
    <cellStyle name="强调文字颜色 1 2" xfId="38"/>
    <cellStyle name="强调文字颜色 2 2" xfId="25"/>
    <cellStyle name="强调文字颜色 3 2" xfId="27"/>
    <cellStyle name="强调文字颜色 4 2" xfId="5"/>
    <cellStyle name="强调文字颜色 5 2" xfId="42"/>
    <cellStyle name="强调文字颜色 6 2" xfId="46"/>
    <cellStyle name="适中 2" xfId="10"/>
    <cellStyle name="输出 2" xfId="9"/>
    <cellStyle name="输入 2" xfId="30"/>
    <cellStyle name="注释 2" xfId="4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29572;&#27494;&#32534;&#22806;&#38754;&#35797;%20&#19968;&#234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38754;&#35797;&#20108;&#234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9289;&#26009;/&#38754;&#35797;3&#234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38754;&#35797;&#22235;&#234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38754;&#35797;5&#23460;&#65288;&#26519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38754;&#35797;&#20845;&#234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Y/Desktop/&#27969;&#31243;/2020/14&#29572;&#27494;&#25945;&#24072;/&#38754;&#35797;&#25104;&#32489;/&#38754;&#35797;&#19971;&#23460;&#32479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4">
          <cell r="A4" t="str">
            <v>1-1</v>
          </cell>
          <cell r="B4">
            <v>82</v>
          </cell>
          <cell r="C4">
            <v>82</v>
          </cell>
          <cell r="D4">
            <v>82</v>
          </cell>
          <cell r="E4">
            <v>82</v>
          </cell>
          <cell r="F4">
            <v>83</v>
          </cell>
          <cell r="G4">
            <v>82.2</v>
          </cell>
          <cell r="H4">
            <v>73</v>
          </cell>
          <cell r="I4">
            <v>71</v>
          </cell>
          <cell r="J4">
            <v>72</v>
          </cell>
          <cell r="K4">
            <v>72</v>
          </cell>
          <cell r="L4">
            <v>72</v>
          </cell>
          <cell r="M4">
            <v>72</v>
          </cell>
          <cell r="N4">
            <v>78.12</v>
          </cell>
        </row>
        <row r="5">
          <cell r="A5" t="str">
            <v>1-2</v>
          </cell>
          <cell r="B5">
            <v>80</v>
          </cell>
          <cell r="C5">
            <v>81</v>
          </cell>
          <cell r="D5">
            <v>80</v>
          </cell>
          <cell r="E5">
            <v>85</v>
          </cell>
          <cell r="F5">
            <v>84</v>
          </cell>
          <cell r="G5">
            <v>82</v>
          </cell>
          <cell r="H5">
            <v>71</v>
          </cell>
          <cell r="I5">
            <v>72</v>
          </cell>
          <cell r="J5">
            <v>72</v>
          </cell>
          <cell r="K5">
            <v>70</v>
          </cell>
          <cell r="L5">
            <v>73</v>
          </cell>
          <cell r="M5">
            <v>71.599999999999994</v>
          </cell>
          <cell r="N5">
            <v>77.84</v>
          </cell>
        </row>
        <row r="6">
          <cell r="A6" t="str">
            <v>1-3</v>
          </cell>
          <cell r="B6">
            <v>62</v>
          </cell>
          <cell r="C6">
            <v>60</v>
          </cell>
          <cell r="D6">
            <v>62</v>
          </cell>
          <cell r="E6">
            <v>65</v>
          </cell>
          <cell r="F6">
            <v>65</v>
          </cell>
          <cell r="G6">
            <v>62.8</v>
          </cell>
          <cell r="H6">
            <v>68</v>
          </cell>
          <cell r="I6">
            <v>61</v>
          </cell>
          <cell r="J6">
            <v>78</v>
          </cell>
          <cell r="K6">
            <v>65</v>
          </cell>
          <cell r="L6">
            <v>62</v>
          </cell>
          <cell r="M6">
            <v>66.8</v>
          </cell>
          <cell r="N6">
            <v>64.400000000000006</v>
          </cell>
        </row>
        <row r="7">
          <cell r="A7" t="str">
            <v>1-4</v>
          </cell>
          <cell r="B7">
            <v>78</v>
          </cell>
          <cell r="C7">
            <v>72</v>
          </cell>
          <cell r="D7">
            <v>72</v>
          </cell>
          <cell r="E7">
            <v>72</v>
          </cell>
          <cell r="F7">
            <v>70</v>
          </cell>
          <cell r="G7">
            <v>72.8</v>
          </cell>
          <cell r="H7">
            <v>75</v>
          </cell>
          <cell r="I7">
            <v>70</v>
          </cell>
          <cell r="J7">
            <v>80</v>
          </cell>
          <cell r="K7">
            <v>80</v>
          </cell>
          <cell r="L7">
            <v>80</v>
          </cell>
          <cell r="M7">
            <v>77</v>
          </cell>
          <cell r="N7">
            <v>74.48</v>
          </cell>
        </row>
        <row r="8">
          <cell r="A8" t="str">
            <v>1-5</v>
          </cell>
          <cell r="B8">
            <v>80</v>
          </cell>
          <cell r="C8">
            <v>78</v>
          </cell>
          <cell r="D8">
            <v>80</v>
          </cell>
          <cell r="E8">
            <v>88</v>
          </cell>
          <cell r="F8">
            <v>82</v>
          </cell>
          <cell r="G8">
            <v>81.599999999999994</v>
          </cell>
          <cell r="H8">
            <v>72</v>
          </cell>
          <cell r="I8">
            <v>72</v>
          </cell>
          <cell r="J8">
            <v>80</v>
          </cell>
          <cell r="K8">
            <v>82</v>
          </cell>
          <cell r="L8">
            <v>75</v>
          </cell>
          <cell r="M8">
            <v>76.2</v>
          </cell>
          <cell r="N8">
            <v>79.44</v>
          </cell>
        </row>
        <row r="9">
          <cell r="A9" t="str">
            <v>1-6</v>
          </cell>
          <cell r="B9">
            <v>90</v>
          </cell>
          <cell r="C9">
            <v>86</v>
          </cell>
          <cell r="D9">
            <v>88</v>
          </cell>
          <cell r="E9">
            <v>95</v>
          </cell>
          <cell r="F9">
            <v>85</v>
          </cell>
          <cell r="G9">
            <v>88.8</v>
          </cell>
          <cell r="H9">
            <v>90</v>
          </cell>
          <cell r="I9">
            <v>85</v>
          </cell>
          <cell r="J9">
            <v>92</v>
          </cell>
          <cell r="K9">
            <v>92</v>
          </cell>
          <cell r="L9">
            <v>88</v>
          </cell>
          <cell r="M9">
            <v>89.4</v>
          </cell>
          <cell r="N9">
            <v>89.04</v>
          </cell>
        </row>
        <row r="10">
          <cell r="A10" t="str">
            <v>1-7</v>
          </cell>
          <cell r="B10">
            <v>62</v>
          </cell>
          <cell r="C10">
            <v>75</v>
          </cell>
          <cell r="D10">
            <v>76</v>
          </cell>
          <cell r="E10">
            <v>80</v>
          </cell>
          <cell r="F10">
            <v>85</v>
          </cell>
          <cell r="G10">
            <v>75.599999999999994</v>
          </cell>
          <cell r="H10">
            <v>80</v>
          </cell>
          <cell r="I10">
            <v>72</v>
          </cell>
          <cell r="J10">
            <v>75</v>
          </cell>
          <cell r="K10">
            <v>72</v>
          </cell>
          <cell r="L10">
            <v>82</v>
          </cell>
          <cell r="M10">
            <v>76.2</v>
          </cell>
          <cell r="N10">
            <v>75.84</v>
          </cell>
        </row>
        <row r="11">
          <cell r="A11" t="str">
            <v>1-8</v>
          </cell>
          <cell r="B11">
            <v>86</v>
          </cell>
          <cell r="C11">
            <v>85</v>
          </cell>
          <cell r="D11">
            <v>88</v>
          </cell>
          <cell r="E11">
            <v>89</v>
          </cell>
          <cell r="F11">
            <v>88</v>
          </cell>
          <cell r="G11">
            <v>87.2</v>
          </cell>
          <cell r="H11">
            <v>83</v>
          </cell>
          <cell r="I11">
            <v>83</v>
          </cell>
          <cell r="J11">
            <v>72</v>
          </cell>
          <cell r="K11">
            <v>88</v>
          </cell>
          <cell r="L11">
            <v>88</v>
          </cell>
          <cell r="M11">
            <v>82.8</v>
          </cell>
          <cell r="N11">
            <v>85.44</v>
          </cell>
        </row>
        <row r="12">
          <cell r="A12" t="str">
            <v>1-9</v>
          </cell>
          <cell r="B12">
            <v>84</v>
          </cell>
          <cell r="C12">
            <v>83</v>
          </cell>
          <cell r="D12">
            <v>84</v>
          </cell>
          <cell r="E12">
            <v>84</v>
          </cell>
          <cell r="F12">
            <v>75</v>
          </cell>
          <cell r="G12">
            <v>82</v>
          </cell>
          <cell r="H12">
            <v>82</v>
          </cell>
          <cell r="I12">
            <v>76</v>
          </cell>
          <cell r="J12">
            <v>81</v>
          </cell>
          <cell r="K12">
            <v>85</v>
          </cell>
          <cell r="L12">
            <v>82</v>
          </cell>
          <cell r="M12">
            <v>81.2</v>
          </cell>
          <cell r="N12">
            <v>81.680000000000007</v>
          </cell>
        </row>
        <row r="13">
          <cell r="A13" t="str">
            <v>1-10</v>
          </cell>
          <cell r="B13">
            <v>77</v>
          </cell>
          <cell r="C13">
            <v>80</v>
          </cell>
          <cell r="D13">
            <v>82</v>
          </cell>
          <cell r="E13">
            <v>78</v>
          </cell>
          <cell r="F13">
            <v>78</v>
          </cell>
          <cell r="G13">
            <v>79</v>
          </cell>
          <cell r="H13">
            <v>79</v>
          </cell>
          <cell r="I13">
            <v>72</v>
          </cell>
          <cell r="J13">
            <v>72</v>
          </cell>
          <cell r="K13">
            <v>74</v>
          </cell>
          <cell r="L13">
            <v>72</v>
          </cell>
          <cell r="M13">
            <v>73.8</v>
          </cell>
          <cell r="N13">
            <v>76.92</v>
          </cell>
        </row>
        <row r="14">
          <cell r="A14" t="str">
            <v>1-11</v>
          </cell>
          <cell r="B14">
            <v>79</v>
          </cell>
          <cell r="C14">
            <v>82</v>
          </cell>
          <cell r="D14">
            <v>83</v>
          </cell>
          <cell r="E14">
            <v>84</v>
          </cell>
          <cell r="F14">
            <v>83</v>
          </cell>
          <cell r="G14">
            <v>82.2</v>
          </cell>
          <cell r="H14">
            <v>79</v>
          </cell>
          <cell r="I14">
            <v>79</v>
          </cell>
          <cell r="J14">
            <v>75</v>
          </cell>
          <cell r="K14">
            <v>84</v>
          </cell>
          <cell r="L14">
            <v>78</v>
          </cell>
          <cell r="M14">
            <v>79</v>
          </cell>
          <cell r="N14">
            <v>80.92</v>
          </cell>
        </row>
        <row r="15">
          <cell r="A15" t="str">
            <v>1-12</v>
          </cell>
          <cell r="B15">
            <v>80</v>
          </cell>
          <cell r="C15">
            <v>80</v>
          </cell>
          <cell r="D15">
            <v>82</v>
          </cell>
          <cell r="E15">
            <v>84</v>
          </cell>
          <cell r="F15">
            <v>78</v>
          </cell>
          <cell r="G15">
            <v>80.8</v>
          </cell>
          <cell r="H15">
            <v>79</v>
          </cell>
          <cell r="I15">
            <v>84</v>
          </cell>
          <cell r="J15">
            <v>80</v>
          </cell>
          <cell r="K15">
            <v>84</v>
          </cell>
          <cell r="L15">
            <v>80</v>
          </cell>
          <cell r="M15">
            <v>81.400000000000006</v>
          </cell>
          <cell r="N15">
            <v>81.040000000000006</v>
          </cell>
        </row>
        <row r="16">
          <cell r="A16" t="str">
            <v>1-13</v>
          </cell>
          <cell r="B16">
            <v>81</v>
          </cell>
          <cell r="C16">
            <v>81</v>
          </cell>
          <cell r="D16">
            <v>83</v>
          </cell>
          <cell r="E16">
            <v>78</v>
          </cell>
          <cell r="F16">
            <v>81</v>
          </cell>
          <cell r="G16">
            <v>80.8</v>
          </cell>
          <cell r="H16">
            <v>75</v>
          </cell>
          <cell r="I16">
            <v>78</v>
          </cell>
          <cell r="J16">
            <v>81</v>
          </cell>
          <cell r="K16">
            <v>80</v>
          </cell>
          <cell r="L16">
            <v>83</v>
          </cell>
          <cell r="M16">
            <v>79.400000000000006</v>
          </cell>
          <cell r="N16">
            <v>80.239999999999995</v>
          </cell>
        </row>
        <row r="17">
          <cell r="A17" t="str">
            <v>1-16</v>
          </cell>
          <cell r="B17">
            <v>82</v>
          </cell>
          <cell r="C17">
            <v>84</v>
          </cell>
          <cell r="D17">
            <v>82</v>
          </cell>
          <cell r="E17">
            <v>85</v>
          </cell>
          <cell r="F17">
            <v>83</v>
          </cell>
          <cell r="G17">
            <v>83.2</v>
          </cell>
          <cell r="H17">
            <v>80</v>
          </cell>
          <cell r="I17">
            <v>79</v>
          </cell>
          <cell r="J17">
            <v>83</v>
          </cell>
          <cell r="K17">
            <v>85</v>
          </cell>
          <cell r="L17">
            <v>82</v>
          </cell>
          <cell r="M17">
            <v>81.8</v>
          </cell>
          <cell r="N17">
            <v>82.64</v>
          </cell>
        </row>
        <row r="18">
          <cell r="A18" t="str">
            <v>1-17</v>
          </cell>
          <cell r="B18">
            <v>88</v>
          </cell>
          <cell r="C18">
            <v>88</v>
          </cell>
          <cell r="D18">
            <v>86</v>
          </cell>
          <cell r="E18">
            <v>89</v>
          </cell>
          <cell r="F18">
            <v>86</v>
          </cell>
          <cell r="G18">
            <v>87.4</v>
          </cell>
          <cell r="H18">
            <v>83</v>
          </cell>
          <cell r="I18">
            <v>85</v>
          </cell>
          <cell r="J18">
            <v>82</v>
          </cell>
          <cell r="K18">
            <v>88</v>
          </cell>
          <cell r="L18">
            <v>88</v>
          </cell>
          <cell r="M18">
            <v>85.2</v>
          </cell>
          <cell r="N18">
            <v>86.52</v>
          </cell>
        </row>
        <row r="19">
          <cell r="A19" t="str">
            <v>1-18</v>
          </cell>
          <cell r="B19">
            <v>82</v>
          </cell>
          <cell r="C19">
            <v>78</v>
          </cell>
          <cell r="D19">
            <v>76</v>
          </cell>
          <cell r="E19">
            <v>80</v>
          </cell>
          <cell r="F19">
            <v>80</v>
          </cell>
          <cell r="G19">
            <v>79.2</v>
          </cell>
          <cell r="H19">
            <v>78</v>
          </cell>
          <cell r="I19">
            <v>81</v>
          </cell>
          <cell r="J19">
            <v>74</v>
          </cell>
          <cell r="K19">
            <v>85</v>
          </cell>
          <cell r="L19">
            <v>75</v>
          </cell>
          <cell r="M19">
            <v>78.599999999999994</v>
          </cell>
          <cell r="N19">
            <v>78.959999999999994</v>
          </cell>
        </row>
        <row r="20">
          <cell r="A20" t="str">
            <v>1-20</v>
          </cell>
          <cell r="B20">
            <v>70</v>
          </cell>
          <cell r="C20">
            <v>82</v>
          </cell>
          <cell r="D20">
            <v>79</v>
          </cell>
          <cell r="E20">
            <v>65</v>
          </cell>
          <cell r="F20">
            <v>65</v>
          </cell>
          <cell r="G20">
            <v>72.2</v>
          </cell>
          <cell r="H20">
            <v>69</v>
          </cell>
          <cell r="I20">
            <v>79</v>
          </cell>
          <cell r="J20">
            <v>74</v>
          </cell>
          <cell r="K20">
            <v>73</v>
          </cell>
          <cell r="L20">
            <v>68</v>
          </cell>
          <cell r="M20">
            <v>72.599999999999994</v>
          </cell>
          <cell r="N20">
            <v>72.36</v>
          </cell>
        </row>
        <row r="21">
          <cell r="A21" t="str">
            <v>1-22</v>
          </cell>
          <cell r="B21">
            <v>80</v>
          </cell>
          <cell r="C21">
            <v>79</v>
          </cell>
          <cell r="D21">
            <v>79</v>
          </cell>
          <cell r="E21">
            <v>70</v>
          </cell>
          <cell r="F21">
            <v>72</v>
          </cell>
          <cell r="G21">
            <v>76</v>
          </cell>
          <cell r="H21">
            <v>75</v>
          </cell>
          <cell r="I21">
            <v>75</v>
          </cell>
          <cell r="J21">
            <v>70</v>
          </cell>
          <cell r="K21">
            <v>70</v>
          </cell>
          <cell r="L21">
            <v>72</v>
          </cell>
          <cell r="M21">
            <v>72.400000000000006</v>
          </cell>
          <cell r="N21">
            <v>74.56</v>
          </cell>
        </row>
        <row r="22">
          <cell r="A22" t="str">
            <v>1-23</v>
          </cell>
          <cell r="B22">
            <v>80</v>
          </cell>
          <cell r="C22">
            <v>83</v>
          </cell>
          <cell r="D22">
            <v>80</v>
          </cell>
          <cell r="E22">
            <v>85</v>
          </cell>
          <cell r="F22">
            <v>84</v>
          </cell>
          <cell r="G22">
            <v>82.4</v>
          </cell>
          <cell r="H22">
            <v>80</v>
          </cell>
          <cell r="I22">
            <v>81</v>
          </cell>
          <cell r="J22">
            <v>77</v>
          </cell>
          <cell r="K22">
            <v>84</v>
          </cell>
          <cell r="L22">
            <v>84</v>
          </cell>
          <cell r="M22">
            <v>81.2</v>
          </cell>
          <cell r="N22">
            <v>81.92</v>
          </cell>
        </row>
        <row r="23">
          <cell r="A23" t="str">
            <v>1-24</v>
          </cell>
          <cell r="B23">
            <v>81</v>
          </cell>
          <cell r="C23">
            <v>84</v>
          </cell>
          <cell r="D23">
            <v>88</v>
          </cell>
          <cell r="E23">
            <v>85</v>
          </cell>
          <cell r="F23">
            <v>79</v>
          </cell>
          <cell r="G23">
            <v>83.4</v>
          </cell>
          <cell r="H23">
            <v>78</v>
          </cell>
          <cell r="I23">
            <v>80</v>
          </cell>
          <cell r="J23">
            <v>82</v>
          </cell>
          <cell r="K23">
            <v>82</v>
          </cell>
          <cell r="L23">
            <v>83</v>
          </cell>
          <cell r="M23">
            <v>81</v>
          </cell>
          <cell r="N23">
            <v>82.44</v>
          </cell>
        </row>
        <row r="24">
          <cell r="A24" t="str">
            <v>1-25</v>
          </cell>
          <cell r="B24">
            <v>89</v>
          </cell>
          <cell r="C24">
            <v>87</v>
          </cell>
          <cell r="D24">
            <v>87</v>
          </cell>
          <cell r="E24">
            <v>88</v>
          </cell>
          <cell r="F24">
            <v>86</v>
          </cell>
          <cell r="G24">
            <v>87.4</v>
          </cell>
          <cell r="H24">
            <v>85</v>
          </cell>
          <cell r="I24">
            <v>85</v>
          </cell>
          <cell r="J24">
            <v>85</v>
          </cell>
          <cell r="K24">
            <v>85</v>
          </cell>
          <cell r="L24">
            <v>85</v>
          </cell>
          <cell r="M24">
            <v>85</v>
          </cell>
          <cell r="N24">
            <v>86.44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4">
          <cell r="A4" t="str">
            <v>2-1</v>
          </cell>
          <cell r="B4">
            <v>75</v>
          </cell>
          <cell r="C4">
            <v>75</v>
          </cell>
          <cell r="D4">
            <v>78</v>
          </cell>
          <cell r="E4">
            <v>75</v>
          </cell>
          <cell r="F4">
            <v>74</v>
          </cell>
          <cell r="G4">
            <v>75.400000000000006</v>
          </cell>
          <cell r="H4">
            <v>75</v>
          </cell>
          <cell r="I4">
            <v>70</v>
          </cell>
          <cell r="J4">
            <v>75</v>
          </cell>
          <cell r="K4">
            <v>70</v>
          </cell>
          <cell r="L4">
            <v>73</v>
          </cell>
          <cell r="M4">
            <v>72.599999999999994</v>
          </cell>
          <cell r="N4">
            <v>74.28</v>
          </cell>
        </row>
        <row r="5">
          <cell r="A5" t="str">
            <v>2-2</v>
          </cell>
          <cell r="B5">
            <v>73</v>
          </cell>
          <cell r="C5">
            <v>75</v>
          </cell>
          <cell r="D5">
            <v>71</v>
          </cell>
          <cell r="E5">
            <v>80</v>
          </cell>
          <cell r="F5">
            <v>75</v>
          </cell>
          <cell r="G5">
            <v>74.8</v>
          </cell>
          <cell r="H5">
            <v>67</v>
          </cell>
          <cell r="I5">
            <v>74</v>
          </cell>
          <cell r="J5">
            <v>70</v>
          </cell>
          <cell r="K5">
            <v>66</v>
          </cell>
          <cell r="L5">
            <v>65</v>
          </cell>
          <cell r="M5">
            <v>68.400000000000006</v>
          </cell>
          <cell r="N5">
            <v>72.239999999999995</v>
          </cell>
        </row>
        <row r="6">
          <cell r="A6" t="str">
            <v>2-3</v>
          </cell>
          <cell r="B6">
            <v>84</v>
          </cell>
          <cell r="C6">
            <v>84</v>
          </cell>
          <cell r="D6">
            <v>84</v>
          </cell>
          <cell r="E6">
            <v>82</v>
          </cell>
          <cell r="F6">
            <v>79</v>
          </cell>
          <cell r="G6">
            <v>82.6</v>
          </cell>
          <cell r="H6">
            <v>82</v>
          </cell>
          <cell r="I6">
            <v>85</v>
          </cell>
          <cell r="J6">
            <v>85</v>
          </cell>
          <cell r="K6">
            <v>86</v>
          </cell>
          <cell r="L6">
            <v>80</v>
          </cell>
          <cell r="M6">
            <v>83.6</v>
          </cell>
          <cell r="N6">
            <v>83</v>
          </cell>
        </row>
        <row r="7">
          <cell r="A7" t="str">
            <v>2-4</v>
          </cell>
          <cell r="B7">
            <v>70</v>
          </cell>
          <cell r="C7">
            <v>70</v>
          </cell>
          <cell r="D7">
            <v>69</v>
          </cell>
          <cell r="E7">
            <v>63</v>
          </cell>
          <cell r="F7">
            <v>70</v>
          </cell>
          <cell r="G7">
            <v>68.400000000000006</v>
          </cell>
          <cell r="H7">
            <v>70</v>
          </cell>
          <cell r="I7">
            <v>70</v>
          </cell>
          <cell r="J7">
            <v>60</v>
          </cell>
          <cell r="K7">
            <v>65</v>
          </cell>
          <cell r="L7">
            <v>65</v>
          </cell>
          <cell r="M7">
            <v>66</v>
          </cell>
          <cell r="N7">
            <v>67.44</v>
          </cell>
        </row>
        <row r="8">
          <cell r="A8" t="str">
            <v>2-5</v>
          </cell>
          <cell r="B8">
            <v>80</v>
          </cell>
          <cell r="C8">
            <v>86</v>
          </cell>
          <cell r="D8">
            <v>80</v>
          </cell>
          <cell r="E8">
            <v>82</v>
          </cell>
          <cell r="F8">
            <v>87</v>
          </cell>
          <cell r="G8">
            <v>83</v>
          </cell>
          <cell r="H8">
            <v>77</v>
          </cell>
          <cell r="I8">
            <v>85</v>
          </cell>
          <cell r="J8">
            <v>87</v>
          </cell>
          <cell r="K8">
            <v>78</v>
          </cell>
          <cell r="L8">
            <v>85</v>
          </cell>
          <cell r="M8">
            <v>82.4</v>
          </cell>
          <cell r="N8">
            <v>82.76</v>
          </cell>
        </row>
        <row r="9">
          <cell r="A9" t="str">
            <v>3-1</v>
          </cell>
          <cell r="B9">
            <v>70</v>
          </cell>
          <cell r="C9">
            <v>64</v>
          </cell>
          <cell r="D9">
            <v>75</v>
          </cell>
          <cell r="E9">
            <v>72</v>
          </cell>
          <cell r="F9">
            <v>75</v>
          </cell>
          <cell r="G9">
            <v>71.2</v>
          </cell>
          <cell r="H9">
            <v>60</v>
          </cell>
          <cell r="I9">
            <v>73</v>
          </cell>
          <cell r="J9">
            <v>62</v>
          </cell>
          <cell r="K9">
            <v>62</v>
          </cell>
          <cell r="L9">
            <v>68</v>
          </cell>
          <cell r="M9">
            <v>65</v>
          </cell>
          <cell r="N9">
            <v>68.72</v>
          </cell>
        </row>
        <row r="10">
          <cell r="A10" t="str">
            <v>3-2</v>
          </cell>
          <cell r="B10">
            <v>63</v>
          </cell>
          <cell r="C10">
            <v>53</v>
          </cell>
          <cell r="D10">
            <v>55</v>
          </cell>
          <cell r="E10">
            <v>50</v>
          </cell>
          <cell r="F10">
            <v>54</v>
          </cell>
          <cell r="G10">
            <v>55</v>
          </cell>
          <cell r="H10">
            <v>66</v>
          </cell>
          <cell r="I10">
            <v>57</v>
          </cell>
          <cell r="J10">
            <v>63</v>
          </cell>
          <cell r="K10">
            <v>35</v>
          </cell>
          <cell r="L10">
            <v>50</v>
          </cell>
          <cell r="M10">
            <v>54.2</v>
          </cell>
          <cell r="N10">
            <v>54.68</v>
          </cell>
        </row>
        <row r="11">
          <cell r="A11" t="str">
            <v>3-3</v>
          </cell>
          <cell r="B11">
            <v>86</v>
          </cell>
          <cell r="C11">
            <v>89</v>
          </cell>
          <cell r="D11">
            <v>87</v>
          </cell>
          <cell r="E11">
            <v>80</v>
          </cell>
          <cell r="F11">
            <v>82</v>
          </cell>
          <cell r="G11">
            <v>84.8</v>
          </cell>
          <cell r="H11">
            <v>85</v>
          </cell>
          <cell r="I11">
            <v>85</v>
          </cell>
          <cell r="J11">
            <v>81</v>
          </cell>
          <cell r="K11">
            <v>78</v>
          </cell>
          <cell r="L11">
            <v>83</v>
          </cell>
          <cell r="M11">
            <v>82.4</v>
          </cell>
          <cell r="N11">
            <v>83.84</v>
          </cell>
        </row>
        <row r="12">
          <cell r="A12" t="str">
            <v>3-4</v>
          </cell>
          <cell r="B12">
            <v>73</v>
          </cell>
          <cell r="C12">
            <v>66</v>
          </cell>
          <cell r="D12">
            <v>79</v>
          </cell>
          <cell r="E12">
            <v>80</v>
          </cell>
          <cell r="F12">
            <v>80</v>
          </cell>
          <cell r="G12">
            <v>75.599999999999994</v>
          </cell>
          <cell r="H12">
            <v>60</v>
          </cell>
          <cell r="I12">
            <v>67</v>
          </cell>
          <cell r="J12">
            <v>40</v>
          </cell>
          <cell r="K12">
            <v>68</v>
          </cell>
          <cell r="L12">
            <v>70</v>
          </cell>
          <cell r="M12">
            <v>61</v>
          </cell>
          <cell r="N12">
            <v>69.760000000000005</v>
          </cell>
        </row>
        <row r="13">
          <cell r="A13" t="str">
            <v>3-5</v>
          </cell>
          <cell r="B13">
            <v>68</v>
          </cell>
          <cell r="C13">
            <v>64</v>
          </cell>
          <cell r="D13">
            <v>78</v>
          </cell>
          <cell r="E13">
            <v>62</v>
          </cell>
          <cell r="F13">
            <v>60</v>
          </cell>
          <cell r="G13">
            <v>66.400000000000006</v>
          </cell>
          <cell r="H13">
            <v>61</v>
          </cell>
          <cell r="I13">
            <v>64</v>
          </cell>
          <cell r="J13">
            <v>60</v>
          </cell>
          <cell r="K13">
            <v>40</v>
          </cell>
          <cell r="L13">
            <v>65</v>
          </cell>
          <cell r="M13">
            <v>58</v>
          </cell>
          <cell r="N13">
            <v>63.04</v>
          </cell>
        </row>
        <row r="14">
          <cell r="A14" t="str">
            <v>3-6</v>
          </cell>
          <cell r="B14">
            <v>88</v>
          </cell>
          <cell r="C14">
            <v>85</v>
          </cell>
          <cell r="D14">
            <v>90</v>
          </cell>
          <cell r="E14">
            <v>93</v>
          </cell>
          <cell r="F14">
            <v>91</v>
          </cell>
          <cell r="G14">
            <v>89.4</v>
          </cell>
          <cell r="H14">
            <v>85</v>
          </cell>
          <cell r="I14">
            <v>65</v>
          </cell>
          <cell r="J14">
            <v>83</v>
          </cell>
          <cell r="K14">
            <v>82</v>
          </cell>
          <cell r="L14">
            <v>88</v>
          </cell>
          <cell r="M14">
            <v>80.599999999999994</v>
          </cell>
          <cell r="N14">
            <v>85.88</v>
          </cell>
        </row>
        <row r="15">
          <cell r="A15" t="str">
            <v>3-7</v>
          </cell>
          <cell r="B15" t="str">
            <v>缺考</v>
          </cell>
          <cell r="C15" t="str">
            <v>缺考</v>
          </cell>
          <cell r="D15" t="str">
            <v>缺考</v>
          </cell>
          <cell r="E15" t="str">
            <v>缺考</v>
          </cell>
          <cell r="F15" t="str">
            <v>缺考</v>
          </cell>
          <cell r="G15" t="e">
            <v>#DIV/0!</v>
          </cell>
          <cell r="H15" t="str">
            <v>缺考</v>
          </cell>
          <cell r="I15" t="str">
            <v>缺考</v>
          </cell>
          <cell r="J15" t="str">
            <v>缺考</v>
          </cell>
          <cell r="K15" t="str">
            <v>缺考</v>
          </cell>
          <cell r="L15" t="str">
            <v>缺考</v>
          </cell>
          <cell r="M15" t="e">
            <v>#DIV/0!</v>
          </cell>
          <cell r="N15" t="e">
            <v>#DIV/0!</v>
          </cell>
        </row>
        <row r="16">
          <cell r="A16" t="str">
            <v>3-8</v>
          </cell>
          <cell r="B16">
            <v>70</v>
          </cell>
          <cell r="C16">
            <v>77</v>
          </cell>
          <cell r="D16">
            <v>80</v>
          </cell>
          <cell r="E16">
            <v>60</v>
          </cell>
          <cell r="F16">
            <v>86</v>
          </cell>
          <cell r="G16">
            <v>74.599999999999994</v>
          </cell>
          <cell r="H16">
            <v>67</v>
          </cell>
          <cell r="I16">
            <v>63</v>
          </cell>
          <cell r="J16">
            <v>80</v>
          </cell>
          <cell r="K16">
            <v>69</v>
          </cell>
          <cell r="L16">
            <v>83</v>
          </cell>
          <cell r="M16">
            <v>72.400000000000006</v>
          </cell>
          <cell r="N16">
            <v>73.72</v>
          </cell>
        </row>
        <row r="17">
          <cell r="A17" t="str">
            <v>3-9</v>
          </cell>
          <cell r="B17">
            <v>57</v>
          </cell>
          <cell r="C17">
            <v>71</v>
          </cell>
          <cell r="D17">
            <v>56</v>
          </cell>
          <cell r="E17">
            <v>53</v>
          </cell>
          <cell r="F17">
            <v>48</v>
          </cell>
          <cell r="G17">
            <v>57</v>
          </cell>
          <cell r="H17">
            <v>68</v>
          </cell>
          <cell r="I17">
            <v>60</v>
          </cell>
          <cell r="J17">
            <v>61</v>
          </cell>
          <cell r="K17">
            <v>60</v>
          </cell>
          <cell r="L17">
            <v>68</v>
          </cell>
          <cell r="M17">
            <v>63.4</v>
          </cell>
          <cell r="N17">
            <v>59.56</v>
          </cell>
        </row>
        <row r="18">
          <cell r="A18" t="str">
            <v>3-10</v>
          </cell>
          <cell r="B18">
            <v>84</v>
          </cell>
          <cell r="C18">
            <v>88</v>
          </cell>
          <cell r="D18">
            <v>84</v>
          </cell>
          <cell r="E18">
            <v>86</v>
          </cell>
          <cell r="F18">
            <v>93</v>
          </cell>
          <cell r="G18">
            <v>87</v>
          </cell>
          <cell r="H18">
            <v>82</v>
          </cell>
          <cell r="I18">
            <v>78</v>
          </cell>
          <cell r="J18">
            <v>83</v>
          </cell>
          <cell r="K18">
            <v>85</v>
          </cell>
          <cell r="L18">
            <v>83</v>
          </cell>
          <cell r="M18">
            <v>82.2</v>
          </cell>
          <cell r="N18">
            <v>85.08</v>
          </cell>
        </row>
        <row r="19">
          <cell r="A19" t="str">
            <v>3-11</v>
          </cell>
          <cell r="B19">
            <v>80</v>
          </cell>
          <cell r="C19">
            <v>89</v>
          </cell>
          <cell r="D19">
            <v>81</v>
          </cell>
          <cell r="E19">
            <v>89</v>
          </cell>
          <cell r="F19">
            <v>90</v>
          </cell>
          <cell r="G19">
            <v>85.8</v>
          </cell>
          <cell r="H19">
            <v>80</v>
          </cell>
          <cell r="I19">
            <v>90</v>
          </cell>
          <cell r="J19">
            <v>82</v>
          </cell>
          <cell r="K19">
            <v>88</v>
          </cell>
          <cell r="L19">
            <v>89</v>
          </cell>
          <cell r="M19">
            <v>85.8</v>
          </cell>
          <cell r="N19">
            <v>85.8</v>
          </cell>
        </row>
        <row r="20">
          <cell r="A20" t="str">
            <v>3-12</v>
          </cell>
          <cell r="B20">
            <v>60</v>
          </cell>
          <cell r="C20">
            <v>53</v>
          </cell>
          <cell r="D20">
            <v>50</v>
          </cell>
          <cell r="E20">
            <v>55</v>
          </cell>
          <cell r="F20">
            <v>50</v>
          </cell>
          <cell r="G20">
            <v>53.6</v>
          </cell>
          <cell r="H20">
            <v>65</v>
          </cell>
          <cell r="I20">
            <v>61</v>
          </cell>
          <cell r="J20">
            <v>40</v>
          </cell>
          <cell r="K20">
            <v>40</v>
          </cell>
          <cell r="L20">
            <v>51</v>
          </cell>
          <cell r="M20">
            <v>51.4</v>
          </cell>
          <cell r="N20">
            <v>52.72</v>
          </cell>
        </row>
        <row r="21">
          <cell r="A21" t="str">
            <v>3-13</v>
          </cell>
          <cell r="B21">
            <v>72</v>
          </cell>
          <cell r="C21">
            <v>82</v>
          </cell>
          <cell r="D21">
            <v>80</v>
          </cell>
          <cell r="E21">
            <v>74</v>
          </cell>
          <cell r="F21">
            <v>65</v>
          </cell>
          <cell r="G21">
            <v>74.599999999999994</v>
          </cell>
          <cell r="H21">
            <v>73</v>
          </cell>
          <cell r="I21">
            <v>74</v>
          </cell>
          <cell r="J21">
            <v>67</v>
          </cell>
          <cell r="K21">
            <v>60</v>
          </cell>
          <cell r="L21">
            <v>68</v>
          </cell>
          <cell r="M21">
            <v>68.400000000000006</v>
          </cell>
          <cell r="N21">
            <v>72.12</v>
          </cell>
        </row>
        <row r="22">
          <cell r="A22" t="str">
            <v>3-14</v>
          </cell>
          <cell r="B22">
            <v>80</v>
          </cell>
          <cell r="C22">
            <v>55</v>
          </cell>
          <cell r="D22">
            <v>57</v>
          </cell>
          <cell r="E22">
            <v>40</v>
          </cell>
          <cell r="F22">
            <v>52</v>
          </cell>
          <cell r="G22">
            <v>56.8</v>
          </cell>
          <cell r="H22">
            <v>64</v>
          </cell>
          <cell r="I22">
            <v>78</v>
          </cell>
          <cell r="J22">
            <v>69</v>
          </cell>
          <cell r="K22">
            <v>60</v>
          </cell>
          <cell r="L22">
            <v>65</v>
          </cell>
          <cell r="M22">
            <v>67.2</v>
          </cell>
          <cell r="N22">
            <v>60.96</v>
          </cell>
        </row>
        <row r="23">
          <cell r="A23" t="str">
            <v>3-15</v>
          </cell>
          <cell r="B23">
            <v>69</v>
          </cell>
          <cell r="C23">
            <v>58</v>
          </cell>
          <cell r="D23">
            <v>76</v>
          </cell>
          <cell r="E23">
            <v>63</v>
          </cell>
          <cell r="F23">
            <v>50</v>
          </cell>
          <cell r="G23">
            <v>63.2</v>
          </cell>
          <cell r="H23">
            <v>69</v>
          </cell>
          <cell r="I23">
            <v>68</v>
          </cell>
          <cell r="J23">
            <v>70</v>
          </cell>
          <cell r="K23">
            <v>80</v>
          </cell>
          <cell r="L23">
            <v>61</v>
          </cell>
          <cell r="M23">
            <v>69.599999999999994</v>
          </cell>
          <cell r="N23">
            <v>65.760000000000005</v>
          </cell>
        </row>
        <row r="24">
          <cell r="A24" t="str">
            <v>3-16</v>
          </cell>
          <cell r="B24">
            <v>88</v>
          </cell>
          <cell r="C24">
            <v>85</v>
          </cell>
          <cell r="D24">
            <v>87</v>
          </cell>
          <cell r="E24">
            <v>88</v>
          </cell>
          <cell r="F24">
            <v>85</v>
          </cell>
          <cell r="G24">
            <v>86.6</v>
          </cell>
          <cell r="H24">
            <v>86</v>
          </cell>
          <cell r="I24">
            <v>82</v>
          </cell>
          <cell r="J24">
            <v>87</v>
          </cell>
          <cell r="K24">
            <v>84</v>
          </cell>
          <cell r="L24">
            <v>88</v>
          </cell>
          <cell r="M24">
            <v>85.4</v>
          </cell>
          <cell r="N24">
            <v>86.12</v>
          </cell>
        </row>
        <row r="25">
          <cell r="A25" t="str">
            <v>3-17</v>
          </cell>
          <cell r="B25">
            <v>70</v>
          </cell>
          <cell r="C25">
            <v>85</v>
          </cell>
          <cell r="D25">
            <v>70</v>
          </cell>
          <cell r="E25">
            <v>72</v>
          </cell>
          <cell r="F25">
            <v>83</v>
          </cell>
          <cell r="G25">
            <v>76</v>
          </cell>
          <cell r="H25">
            <v>87</v>
          </cell>
          <cell r="I25">
            <v>74</v>
          </cell>
          <cell r="J25">
            <v>77</v>
          </cell>
          <cell r="K25">
            <v>73</v>
          </cell>
          <cell r="L25">
            <v>80</v>
          </cell>
          <cell r="M25">
            <v>78.2</v>
          </cell>
          <cell r="N25">
            <v>76.88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4">
          <cell r="A4" t="str">
            <v>4-1</v>
          </cell>
          <cell r="B4">
            <v>70</v>
          </cell>
          <cell r="C4">
            <v>84</v>
          </cell>
          <cell r="D4">
            <v>68</v>
          </cell>
          <cell r="E4">
            <v>68</v>
          </cell>
          <cell r="F4">
            <v>66</v>
          </cell>
          <cell r="G4">
            <v>71.2</v>
          </cell>
          <cell r="H4">
            <v>70</v>
          </cell>
          <cell r="I4">
            <v>83</v>
          </cell>
          <cell r="J4">
            <v>68</v>
          </cell>
          <cell r="K4">
            <v>63</v>
          </cell>
          <cell r="L4">
            <v>69</v>
          </cell>
          <cell r="M4">
            <v>70.599999999999994</v>
          </cell>
          <cell r="N4">
            <v>70.959999999999994</v>
          </cell>
        </row>
        <row r="5">
          <cell r="A5" t="str">
            <v>4-3</v>
          </cell>
          <cell r="B5">
            <v>81</v>
          </cell>
          <cell r="C5">
            <v>80</v>
          </cell>
          <cell r="D5">
            <v>80</v>
          </cell>
          <cell r="E5">
            <v>85</v>
          </cell>
          <cell r="F5">
            <v>80</v>
          </cell>
          <cell r="G5">
            <v>81.2</v>
          </cell>
          <cell r="H5">
            <v>80</v>
          </cell>
          <cell r="I5">
            <v>84</v>
          </cell>
          <cell r="J5">
            <v>81</v>
          </cell>
          <cell r="K5">
            <v>80</v>
          </cell>
          <cell r="L5">
            <v>81</v>
          </cell>
          <cell r="M5">
            <v>81.2</v>
          </cell>
          <cell r="N5">
            <v>81.2</v>
          </cell>
        </row>
        <row r="6">
          <cell r="A6" t="str">
            <v>4-4</v>
          </cell>
          <cell r="B6">
            <v>72</v>
          </cell>
          <cell r="C6">
            <v>76</v>
          </cell>
          <cell r="D6">
            <v>73</v>
          </cell>
          <cell r="E6">
            <v>75</v>
          </cell>
          <cell r="F6">
            <v>78</v>
          </cell>
          <cell r="G6">
            <v>74.8</v>
          </cell>
          <cell r="H6">
            <v>75</v>
          </cell>
          <cell r="I6">
            <v>75</v>
          </cell>
          <cell r="J6">
            <v>75</v>
          </cell>
          <cell r="K6">
            <v>75</v>
          </cell>
          <cell r="L6">
            <v>73</v>
          </cell>
          <cell r="M6">
            <v>74.599999999999994</v>
          </cell>
          <cell r="N6">
            <v>74.72</v>
          </cell>
        </row>
        <row r="7">
          <cell r="A7" t="str">
            <v>4-5</v>
          </cell>
          <cell r="B7">
            <v>62</v>
          </cell>
          <cell r="C7">
            <v>61</v>
          </cell>
          <cell r="D7">
            <v>61</v>
          </cell>
          <cell r="E7">
            <v>63</v>
          </cell>
          <cell r="F7">
            <v>63</v>
          </cell>
          <cell r="G7">
            <v>62</v>
          </cell>
          <cell r="H7">
            <v>61</v>
          </cell>
          <cell r="I7">
            <v>61</v>
          </cell>
          <cell r="J7">
            <v>61</v>
          </cell>
          <cell r="K7">
            <v>60</v>
          </cell>
          <cell r="L7">
            <v>62</v>
          </cell>
          <cell r="M7">
            <v>61</v>
          </cell>
          <cell r="N7">
            <v>61.6</v>
          </cell>
        </row>
        <row r="8">
          <cell r="A8" t="str">
            <v>4-6</v>
          </cell>
          <cell r="B8">
            <v>70</v>
          </cell>
          <cell r="C8">
            <v>72</v>
          </cell>
          <cell r="D8">
            <v>86</v>
          </cell>
          <cell r="E8">
            <v>62</v>
          </cell>
          <cell r="F8">
            <v>75</v>
          </cell>
          <cell r="G8">
            <v>73</v>
          </cell>
          <cell r="H8">
            <v>68</v>
          </cell>
          <cell r="I8">
            <v>64</v>
          </cell>
          <cell r="J8">
            <v>80</v>
          </cell>
          <cell r="K8">
            <v>62</v>
          </cell>
          <cell r="L8">
            <v>73</v>
          </cell>
          <cell r="M8">
            <v>69.400000000000006</v>
          </cell>
          <cell r="N8">
            <v>71.56</v>
          </cell>
        </row>
        <row r="9">
          <cell r="A9" t="str">
            <v>4-7</v>
          </cell>
          <cell r="B9">
            <v>84</v>
          </cell>
          <cell r="C9">
            <v>85</v>
          </cell>
          <cell r="D9">
            <v>86</v>
          </cell>
          <cell r="E9">
            <v>80</v>
          </cell>
          <cell r="F9">
            <v>82</v>
          </cell>
          <cell r="G9">
            <v>83.4</v>
          </cell>
          <cell r="H9">
            <v>82</v>
          </cell>
          <cell r="I9">
            <v>80</v>
          </cell>
          <cell r="J9">
            <v>84</v>
          </cell>
          <cell r="K9">
            <v>80</v>
          </cell>
          <cell r="L9">
            <v>82</v>
          </cell>
          <cell r="M9">
            <v>81.599999999999994</v>
          </cell>
          <cell r="N9">
            <v>82.68</v>
          </cell>
        </row>
        <row r="10">
          <cell r="A10" t="str">
            <v>4-8</v>
          </cell>
          <cell r="B10">
            <v>62</v>
          </cell>
          <cell r="C10">
            <v>63</v>
          </cell>
          <cell r="D10">
            <v>64</v>
          </cell>
          <cell r="E10">
            <v>65</v>
          </cell>
          <cell r="F10">
            <v>60</v>
          </cell>
          <cell r="G10">
            <v>62.8</v>
          </cell>
          <cell r="H10">
            <v>65</v>
          </cell>
          <cell r="I10">
            <v>64</v>
          </cell>
          <cell r="J10">
            <v>62</v>
          </cell>
          <cell r="K10">
            <v>60</v>
          </cell>
          <cell r="L10">
            <v>60</v>
          </cell>
          <cell r="M10">
            <v>62.2</v>
          </cell>
          <cell r="N10">
            <v>62.56</v>
          </cell>
        </row>
        <row r="11">
          <cell r="A11" t="str">
            <v>4-9</v>
          </cell>
          <cell r="B11">
            <v>74</v>
          </cell>
          <cell r="C11">
            <v>68</v>
          </cell>
          <cell r="D11">
            <v>76</v>
          </cell>
          <cell r="E11">
            <v>74</v>
          </cell>
          <cell r="F11">
            <v>83</v>
          </cell>
          <cell r="G11">
            <v>75</v>
          </cell>
          <cell r="H11">
            <v>72</v>
          </cell>
          <cell r="I11">
            <v>68</v>
          </cell>
          <cell r="J11">
            <v>78</v>
          </cell>
          <cell r="K11">
            <v>70</v>
          </cell>
          <cell r="L11">
            <v>85</v>
          </cell>
          <cell r="M11">
            <v>74.599999999999994</v>
          </cell>
          <cell r="N11">
            <v>74.84</v>
          </cell>
        </row>
        <row r="12">
          <cell r="A12" t="str">
            <v>4-10</v>
          </cell>
          <cell r="B12">
            <v>82</v>
          </cell>
          <cell r="C12">
            <v>85</v>
          </cell>
          <cell r="D12">
            <v>88</v>
          </cell>
          <cell r="E12">
            <v>82</v>
          </cell>
          <cell r="F12">
            <v>80</v>
          </cell>
          <cell r="G12">
            <v>83.4</v>
          </cell>
          <cell r="H12">
            <v>85</v>
          </cell>
          <cell r="I12">
            <v>86</v>
          </cell>
          <cell r="J12">
            <v>88</v>
          </cell>
          <cell r="K12">
            <v>85</v>
          </cell>
          <cell r="L12">
            <v>83</v>
          </cell>
          <cell r="M12">
            <v>85.4</v>
          </cell>
          <cell r="N12">
            <v>84.2</v>
          </cell>
        </row>
        <row r="13">
          <cell r="A13" t="str">
            <v>4-11</v>
          </cell>
          <cell r="B13">
            <v>80</v>
          </cell>
          <cell r="C13">
            <v>84</v>
          </cell>
          <cell r="D13">
            <v>76</v>
          </cell>
          <cell r="E13">
            <v>81</v>
          </cell>
          <cell r="F13">
            <v>82</v>
          </cell>
          <cell r="G13">
            <v>80.599999999999994</v>
          </cell>
          <cell r="H13">
            <v>80</v>
          </cell>
          <cell r="I13">
            <v>84</v>
          </cell>
          <cell r="J13">
            <v>84</v>
          </cell>
          <cell r="K13">
            <v>85</v>
          </cell>
          <cell r="L13">
            <v>84</v>
          </cell>
          <cell r="M13">
            <v>83.4</v>
          </cell>
          <cell r="N13">
            <v>81.72</v>
          </cell>
        </row>
        <row r="14">
          <cell r="A14" t="str">
            <v>4-12</v>
          </cell>
          <cell r="B14">
            <v>78</v>
          </cell>
          <cell r="C14">
            <v>87</v>
          </cell>
          <cell r="D14">
            <v>82</v>
          </cell>
          <cell r="E14">
            <v>80</v>
          </cell>
          <cell r="F14">
            <v>83</v>
          </cell>
          <cell r="G14">
            <v>82</v>
          </cell>
          <cell r="H14">
            <v>78</v>
          </cell>
          <cell r="I14">
            <v>86</v>
          </cell>
          <cell r="J14">
            <v>82</v>
          </cell>
          <cell r="K14">
            <v>85</v>
          </cell>
          <cell r="L14">
            <v>81</v>
          </cell>
          <cell r="M14">
            <v>82.4</v>
          </cell>
          <cell r="N14">
            <v>82.16</v>
          </cell>
        </row>
        <row r="15">
          <cell r="A15" t="str">
            <v>4-13</v>
          </cell>
          <cell r="B15">
            <v>80</v>
          </cell>
          <cell r="C15">
            <v>86</v>
          </cell>
          <cell r="D15">
            <v>85</v>
          </cell>
          <cell r="E15">
            <v>84</v>
          </cell>
          <cell r="F15">
            <v>85</v>
          </cell>
          <cell r="G15">
            <v>84</v>
          </cell>
          <cell r="H15">
            <v>81</v>
          </cell>
          <cell r="I15">
            <v>86</v>
          </cell>
          <cell r="J15">
            <v>85</v>
          </cell>
          <cell r="K15">
            <v>85</v>
          </cell>
          <cell r="L15">
            <v>82</v>
          </cell>
          <cell r="M15">
            <v>83.8</v>
          </cell>
          <cell r="N15">
            <v>83.92</v>
          </cell>
        </row>
        <row r="16">
          <cell r="A16" t="str">
            <v>4-14</v>
          </cell>
          <cell r="B16">
            <v>72</v>
          </cell>
          <cell r="C16">
            <v>73</v>
          </cell>
          <cell r="D16">
            <v>76</v>
          </cell>
          <cell r="E16">
            <v>85</v>
          </cell>
          <cell r="F16">
            <v>80</v>
          </cell>
          <cell r="G16">
            <v>77.2</v>
          </cell>
          <cell r="H16">
            <v>74</v>
          </cell>
          <cell r="I16">
            <v>85</v>
          </cell>
          <cell r="J16">
            <v>82</v>
          </cell>
          <cell r="K16">
            <v>85</v>
          </cell>
          <cell r="L16">
            <v>80</v>
          </cell>
          <cell r="M16">
            <v>81.2</v>
          </cell>
          <cell r="N16">
            <v>78.8</v>
          </cell>
        </row>
        <row r="17">
          <cell r="A17" t="str">
            <v>4-15</v>
          </cell>
          <cell r="B17">
            <v>65</v>
          </cell>
          <cell r="C17">
            <v>63</v>
          </cell>
          <cell r="D17">
            <v>60</v>
          </cell>
          <cell r="E17">
            <v>64</v>
          </cell>
          <cell r="F17">
            <v>65</v>
          </cell>
          <cell r="G17">
            <v>63.4</v>
          </cell>
          <cell r="H17">
            <v>65</v>
          </cell>
          <cell r="I17">
            <v>61</v>
          </cell>
          <cell r="J17">
            <v>60</v>
          </cell>
          <cell r="K17">
            <v>68</v>
          </cell>
          <cell r="L17">
            <v>68</v>
          </cell>
          <cell r="M17">
            <v>64.400000000000006</v>
          </cell>
          <cell r="N17">
            <v>63.8</v>
          </cell>
        </row>
        <row r="18">
          <cell r="A18" t="str">
            <v>4-16</v>
          </cell>
          <cell r="B18">
            <v>81</v>
          </cell>
          <cell r="C18">
            <v>84</v>
          </cell>
          <cell r="D18">
            <v>80</v>
          </cell>
          <cell r="E18">
            <v>80</v>
          </cell>
          <cell r="F18">
            <v>79</v>
          </cell>
          <cell r="G18">
            <v>80.8</v>
          </cell>
          <cell r="H18">
            <v>82</v>
          </cell>
          <cell r="I18">
            <v>85</v>
          </cell>
          <cell r="J18">
            <v>80</v>
          </cell>
          <cell r="K18">
            <v>82</v>
          </cell>
          <cell r="L18">
            <v>82</v>
          </cell>
          <cell r="M18">
            <v>82.2</v>
          </cell>
          <cell r="N18">
            <v>81.36</v>
          </cell>
        </row>
        <row r="19">
          <cell r="A19" t="str">
            <v>4-18</v>
          </cell>
          <cell r="B19">
            <v>72</v>
          </cell>
          <cell r="C19">
            <v>75</v>
          </cell>
          <cell r="D19">
            <v>75</v>
          </cell>
          <cell r="E19">
            <v>72</v>
          </cell>
          <cell r="F19">
            <v>78</v>
          </cell>
          <cell r="G19">
            <v>74.400000000000006</v>
          </cell>
          <cell r="H19">
            <v>70</v>
          </cell>
          <cell r="I19">
            <v>75</v>
          </cell>
          <cell r="J19">
            <v>75</v>
          </cell>
          <cell r="K19">
            <v>75</v>
          </cell>
          <cell r="L19">
            <v>76</v>
          </cell>
          <cell r="M19">
            <v>74.2</v>
          </cell>
          <cell r="N19">
            <v>74.319999999999993</v>
          </cell>
        </row>
        <row r="20">
          <cell r="A20" t="str">
            <v>4-19</v>
          </cell>
          <cell r="B20">
            <v>85</v>
          </cell>
          <cell r="C20">
            <v>86</v>
          </cell>
          <cell r="D20">
            <v>80</v>
          </cell>
          <cell r="E20">
            <v>85</v>
          </cell>
          <cell r="F20">
            <v>85</v>
          </cell>
          <cell r="G20">
            <v>84.2</v>
          </cell>
          <cell r="H20">
            <v>85</v>
          </cell>
          <cell r="I20">
            <v>88</v>
          </cell>
          <cell r="J20">
            <v>80</v>
          </cell>
          <cell r="K20">
            <v>84</v>
          </cell>
          <cell r="L20">
            <v>86</v>
          </cell>
          <cell r="M20">
            <v>84.6</v>
          </cell>
          <cell r="N20">
            <v>84.36</v>
          </cell>
        </row>
        <row r="21">
          <cell r="A21" t="str">
            <v>4-20</v>
          </cell>
          <cell r="B21">
            <v>68</v>
          </cell>
          <cell r="C21">
            <v>72</v>
          </cell>
          <cell r="D21">
            <v>65</v>
          </cell>
          <cell r="E21">
            <v>65</v>
          </cell>
          <cell r="F21">
            <v>73</v>
          </cell>
          <cell r="G21">
            <v>68.599999999999994</v>
          </cell>
          <cell r="H21">
            <v>65</v>
          </cell>
          <cell r="I21">
            <v>68</v>
          </cell>
          <cell r="J21">
            <v>62</v>
          </cell>
          <cell r="K21">
            <v>65</v>
          </cell>
          <cell r="L21">
            <v>70</v>
          </cell>
          <cell r="M21">
            <v>66</v>
          </cell>
          <cell r="N21">
            <v>67.56</v>
          </cell>
        </row>
        <row r="22">
          <cell r="A22" t="str">
            <v>4-21</v>
          </cell>
          <cell r="B22">
            <v>78</v>
          </cell>
          <cell r="C22">
            <v>70</v>
          </cell>
          <cell r="D22">
            <v>75</v>
          </cell>
          <cell r="E22">
            <v>79</v>
          </cell>
          <cell r="F22">
            <v>72</v>
          </cell>
          <cell r="G22">
            <v>74.8</v>
          </cell>
          <cell r="H22">
            <v>70</v>
          </cell>
          <cell r="I22">
            <v>68</v>
          </cell>
          <cell r="J22">
            <v>68</v>
          </cell>
          <cell r="K22">
            <v>79</v>
          </cell>
          <cell r="L22">
            <v>72</v>
          </cell>
          <cell r="M22">
            <v>71.400000000000006</v>
          </cell>
          <cell r="N22">
            <v>73.44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4">
          <cell r="A4" t="str">
            <v>5-1</v>
          </cell>
          <cell r="B4">
            <v>18</v>
          </cell>
          <cell r="C4">
            <v>40</v>
          </cell>
          <cell r="D4">
            <v>40</v>
          </cell>
          <cell r="E4">
            <v>50</v>
          </cell>
          <cell r="F4">
            <v>40</v>
          </cell>
          <cell r="G4">
            <v>37.6</v>
          </cell>
          <cell r="H4">
            <v>60</v>
          </cell>
          <cell r="I4">
            <v>60</v>
          </cell>
          <cell r="J4">
            <v>20</v>
          </cell>
          <cell r="K4">
            <v>60</v>
          </cell>
          <cell r="L4">
            <v>60</v>
          </cell>
          <cell r="M4">
            <v>52</v>
          </cell>
          <cell r="N4">
            <v>43.36</v>
          </cell>
        </row>
        <row r="5">
          <cell r="A5" t="str">
            <v>5-2</v>
          </cell>
          <cell r="B5">
            <v>70</v>
          </cell>
          <cell r="C5">
            <v>80</v>
          </cell>
          <cell r="D5">
            <v>65</v>
          </cell>
          <cell r="E5">
            <v>70</v>
          </cell>
          <cell r="F5">
            <v>70</v>
          </cell>
          <cell r="G5">
            <v>71</v>
          </cell>
          <cell r="H5">
            <v>70</v>
          </cell>
          <cell r="I5">
            <v>60</v>
          </cell>
          <cell r="J5">
            <v>80</v>
          </cell>
          <cell r="K5">
            <v>60</v>
          </cell>
          <cell r="L5">
            <v>80</v>
          </cell>
          <cell r="M5">
            <v>70</v>
          </cell>
          <cell r="N5">
            <v>70.599999999999994</v>
          </cell>
        </row>
        <row r="6">
          <cell r="A6" t="str">
            <v>6-1</v>
          </cell>
          <cell r="B6">
            <v>68</v>
          </cell>
          <cell r="C6">
            <v>70</v>
          </cell>
          <cell r="D6">
            <v>70</v>
          </cell>
          <cell r="E6">
            <v>79</v>
          </cell>
          <cell r="F6">
            <v>70</v>
          </cell>
          <cell r="G6">
            <v>71.400000000000006</v>
          </cell>
          <cell r="H6">
            <v>70</v>
          </cell>
          <cell r="I6">
            <v>70</v>
          </cell>
          <cell r="J6">
            <v>78</v>
          </cell>
          <cell r="K6">
            <v>74</v>
          </cell>
          <cell r="L6">
            <v>75</v>
          </cell>
          <cell r="M6">
            <v>73.400000000000006</v>
          </cell>
          <cell r="N6">
            <v>72.2</v>
          </cell>
        </row>
        <row r="7">
          <cell r="A7" t="str">
            <v>6-2</v>
          </cell>
          <cell r="B7">
            <v>85</v>
          </cell>
          <cell r="C7">
            <v>70</v>
          </cell>
          <cell r="D7">
            <v>75</v>
          </cell>
          <cell r="E7">
            <v>78</v>
          </cell>
          <cell r="F7">
            <v>82</v>
          </cell>
          <cell r="G7">
            <v>78</v>
          </cell>
          <cell r="H7">
            <v>86</v>
          </cell>
          <cell r="I7">
            <v>75</v>
          </cell>
          <cell r="J7">
            <v>83</v>
          </cell>
          <cell r="K7">
            <v>77</v>
          </cell>
          <cell r="L7">
            <v>80</v>
          </cell>
          <cell r="M7">
            <v>80.2</v>
          </cell>
          <cell r="N7">
            <v>78.88</v>
          </cell>
        </row>
        <row r="8">
          <cell r="A8" t="str">
            <v>6-3</v>
          </cell>
          <cell r="B8">
            <v>80</v>
          </cell>
          <cell r="C8">
            <v>78</v>
          </cell>
          <cell r="D8">
            <v>74</v>
          </cell>
          <cell r="E8">
            <v>80</v>
          </cell>
          <cell r="F8">
            <v>85</v>
          </cell>
          <cell r="G8">
            <v>79.400000000000006</v>
          </cell>
          <cell r="H8">
            <v>80</v>
          </cell>
          <cell r="I8">
            <v>78</v>
          </cell>
          <cell r="J8">
            <v>85</v>
          </cell>
          <cell r="K8">
            <v>85</v>
          </cell>
          <cell r="L8">
            <v>80</v>
          </cell>
          <cell r="M8">
            <v>81.599999999999994</v>
          </cell>
          <cell r="N8">
            <v>80.28</v>
          </cell>
        </row>
        <row r="9">
          <cell r="A9" t="str">
            <v>6-4</v>
          </cell>
          <cell r="B9">
            <v>84</v>
          </cell>
          <cell r="C9">
            <v>76</v>
          </cell>
          <cell r="D9">
            <v>80</v>
          </cell>
          <cell r="E9">
            <v>88</v>
          </cell>
          <cell r="F9">
            <v>88</v>
          </cell>
          <cell r="G9">
            <v>83.2</v>
          </cell>
          <cell r="H9">
            <v>81</v>
          </cell>
          <cell r="I9">
            <v>70</v>
          </cell>
          <cell r="J9">
            <v>83</v>
          </cell>
          <cell r="K9">
            <v>87</v>
          </cell>
          <cell r="L9">
            <v>79</v>
          </cell>
          <cell r="M9">
            <v>80</v>
          </cell>
          <cell r="N9">
            <v>81.92</v>
          </cell>
        </row>
        <row r="10">
          <cell r="A10" t="str">
            <v>6-5</v>
          </cell>
          <cell r="B10">
            <v>78</v>
          </cell>
          <cell r="C10">
            <v>75</v>
          </cell>
          <cell r="D10">
            <v>74</v>
          </cell>
          <cell r="E10">
            <v>75</v>
          </cell>
          <cell r="F10">
            <v>75</v>
          </cell>
          <cell r="G10">
            <v>75.400000000000006</v>
          </cell>
          <cell r="H10">
            <v>70</v>
          </cell>
          <cell r="I10">
            <v>72</v>
          </cell>
          <cell r="J10">
            <v>62</v>
          </cell>
          <cell r="K10">
            <v>69</v>
          </cell>
          <cell r="L10">
            <v>65</v>
          </cell>
          <cell r="M10">
            <v>67.599999999999994</v>
          </cell>
          <cell r="N10">
            <v>72.28</v>
          </cell>
        </row>
        <row r="11">
          <cell r="A11" t="str">
            <v>6-6</v>
          </cell>
          <cell r="B11">
            <v>81</v>
          </cell>
          <cell r="C11">
            <v>70</v>
          </cell>
          <cell r="D11">
            <v>75</v>
          </cell>
          <cell r="E11">
            <v>62</v>
          </cell>
          <cell r="F11">
            <v>78</v>
          </cell>
          <cell r="G11">
            <v>73.2</v>
          </cell>
          <cell r="H11">
            <v>80</v>
          </cell>
          <cell r="I11">
            <v>67</v>
          </cell>
          <cell r="J11">
            <v>71</v>
          </cell>
          <cell r="K11">
            <v>63</v>
          </cell>
          <cell r="L11">
            <v>77</v>
          </cell>
          <cell r="M11">
            <v>71.599999999999994</v>
          </cell>
          <cell r="N11">
            <v>72.56</v>
          </cell>
        </row>
        <row r="12">
          <cell r="A12" t="str">
            <v>6-7</v>
          </cell>
          <cell r="B12">
            <v>84</v>
          </cell>
          <cell r="C12">
            <v>85</v>
          </cell>
          <cell r="D12">
            <v>86</v>
          </cell>
          <cell r="E12">
            <v>70</v>
          </cell>
          <cell r="F12">
            <v>85</v>
          </cell>
          <cell r="G12">
            <v>82</v>
          </cell>
          <cell r="H12">
            <v>76</v>
          </cell>
          <cell r="I12">
            <v>85</v>
          </cell>
          <cell r="J12">
            <v>82</v>
          </cell>
          <cell r="K12">
            <v>65</v>
          </cell>
          <cell r="L12">
            <v>82</v>
          </cell>
          <cell r="M12">
            <v>78</v>
          </cell>
          <cell r="N12">
            <v>80.400000000000006</v>
          </cell>
        </row>
        <row r="13">
          <cell r="A13" t="str">
            <v>6-8</v>
          </cell>
          <cell r="B13">
            <v>70</v>
          </cell>
          <cell r="C13">
            <v>78</v>
          </cell>
          <cell r="D13">
            <v>80</v>
          </cell>
          <cell r="E13">
            <v>79</v>
          </cell>
          <cell r="F13">
            <v>76</v>
          </cell>
          <cell r="G13">
            <v>76.599999999999994</v>
          </cell>
          <cell r="H13">
            <v>67</v>
          </cell>
          <cell r="I13">
            <v>71</v>
          </cell>
          <cell r="J13">
            <v>72</v>
          </cell>
          <cell r="K13">
            <v>73</v>
          </cell>
          <cell r="L13">
            <v>78</v>
          </cell>
          <cell r="M13">
            <v>72.2</v>
          </cell>
          <cell r="N13">
            <v>74.84</v>
          </cell>
        </row>
        <row r="14">
          <cell r="A14" t="str">
            <v>6-9</v>
          </cell>
          <cell r="B14">
            <v>86</v>
          </cell>
          <cell r="C14">
            <v>80</v>
          </cell>
          <cell r="D14">
            <v>80</v>
          </cell>
          <cell r="E14">
            <v>82</v>
          </cell>
          <cell r="F14">
            <v>87</v>
          </cell>
          <cell r="G14">
            <v>83</v>
          </cell>
          <cell r="H14">
            <v>85</v>
          </cell>
          <cell r="I14">
            <v>80</v>
          </cell>
          <cell r="J14">
            <v>83</v>
          </cell>
          <cell r="K14">
            <v>88</v>
          </cell>
          <cell r="L14">
            <v>85</v>
          </cell>
          <cell r="M14">
            <v>84.2</v>
          </cell>
          <cell r="N14">
            <v>83.48</v>
          </cell>
        </row>
        <row r="15">
          <cell r="A15" t="str">
            <v>7-1</v>
          </cell>
          <cell r="B15">
            <v>70</v>
          </cell>
          <cell r="C15">
            <v>70</v>
          </cell>
          <cell r="D15">
            <v>70</v>
          </cell>
          <cell r="E15">
            <v>75</v>
          </cell>
          <cell r="F15">
            <v>75</v>
          </cell>
          <cell r="G15">
            <v>72</v>
          </cell>
          <cell r="H15">
            <v>70</v>
          </cell>
          <cell r="I15">
            <v>72</v>
          </cell>
          <cell r="J15">
            <v>70</v>
          </cell>
          <cell r="K15">
            <v>70</v>
          </cell>
          <cell r="L15">
            <v>75</v>
          </cell>
          <cell r="M15">
            <v>71.400000000000006</v>
          </cell>
          <cell r="N15">
            <v>71.760000000000005</v>
          </cell>
        </row>
        <row r="16">
          <cell r="A16" t="str">
            <v>7-2</v>
          </cell>
          <cell r="B16">
            <v>86</v>
          </cell>
          <cell r="C16">
            <v>85</v>
          </cell>
          <cell r="D16">
            <v>85</v>
          </cell>
          <cell r="E16">
            <v>86</v>
          </cell>
          <cell r="F16">
            <v>88</v>
          </cell>
          <cell r="G16">
            <v>86</v>
          </cell>
          <cell r="H16">
            <v>85</v>
          </cell>
          <cell r="I16">
            <v>85</v>
          </cell>
          <cell r="J16">
            <v>85</v>
          </cell>
          <cell r="K16">
            <v>80</v>
          </cell>
          <cell r="L16">
            <v>80</v>
          </cell>
          <cell r="M16">
            <v>83</v>
          </cell>
          <cell r="N16">
            <v>84.8</v>
          </cell>
        </row>
        <row r="17">
          <cell r="A17" t="str">
            <v>7-3</v>
          </cell>
          <cell r="B17">
            <v>65</v>
          </cell>
          <cell r="C17">
            <v>58</v>
          </cell>
          <cell r="D17">
            <v>78</v>
          </cell>
          <cell r="E17">
            <v>65</v>
          </cell>
          <cell r="F17">
            <v>61</v>
          </cell>
          <cell r="G17">
            <v>65.400000000000006</v>
          </cell>
          <cell r="H17">
            <v>60</v>
          </cell>
          <cell r="I17">
            <v>65</v>
          </cell>
          <cell r="J17">
            <v>82</v>
          </cell>
          <cell r="K17">
            <v>68</v>
          </cell>
          <cell r="L17">
            <v>65</v>
          </cell>
          <cell r="M17">
            <v>68</v>
          </cell>
          <cell r="N17">
            <v>66.44</v>
          </cell>
        </row>
        <row r="18">
          <cell r="A18" t="str">
            <v>7-4</v>
          </cell>
          <cell r="B18">
            <v>62</v>
          </cell>
          <cell r="C18">
            <v>58</v>
          </cell>
          <cell r="D18">
            <v>65</v>
          </cell>
          <cell r="E18">
            <v>65</v>
          </cell>
          <cell r="F18">
            <v>60</v>
          </cell>
          <cell r="G18">
            <v>62</v>
          </cell>
          <cell r="H18">
            <v>65</v>
          </cell>
          <cell r="I18">
            <v>60</v>
          </cell>
          <cell r="J18">
            <v>70</v>
          </cell>
          <cell r="K18">
            <v>63</v>
          </cell>
          <cell r="L18">
            <v>65</v>
          </cell>
          <cell r="M18">
            <v>64.599999999999994</v>
          </cell>
          <cell r="N18">
            <v>63.04</v>
          </cell>
        </row>
        <row r="19">
          <cell r="A19" t="str">
            <v>7-5</v>
          </cell>
          <cell r="B19">
            <v>62</v>
          </cell>
          <cell r="C19">
            <v>62</v>
          </cell>
          <cell r="D19">
            <v>65</v>
          </cell>
          <cell r="E19">
            <v>62</v>
          </cell>
          <cell r="F19">
            <v>69</v>
          </cell>
          <cell r="G19">
            <v>64</v>
          </cell>
          <cell r="H19">
            <v>69</v>
          </cell>
          <cell r="I19">
            <v>68</v>
          </cell>
          <cell r="J19">
            <v>68</v>
          </cell>
          <cell r="K19">
            <v>68</v>
          </cell>
          <cell r="L19">
            <v>62</v>
          </cell>
          <cell r="M19">
            <v>67</v>
          </cell>
          <cell r="N19">
            <v>65.2</v>
          </cell>
        </row>
        <row r="20">
          <cell r="A20" t="str">
            <v>7-6</v>
          </cell>
          <cell r="B20">
            <v>59</v>
          </cell>
          <cell r="C20">
            <v>55</v>
          </cell>
          <cell r="D20">
            <v>55</v>
          </cell>
          <cell r="E20">
            <v>55</v>
          </cell>
          <cell r="F20">
            <v>59</v>
          </cell>
          <cell r="G20">
            <v>56.6</v>
          </cell>
          <cell r="H20">
            <v>59</v>
          </cell>
          <cell r="I20">
            <v>60</v>
          </cell>
          <cell r="J20">
            <v>56</v>
          </cell>
          <cell r="K20">
            <v>60</v>
          </cell>
          <cell r="L20">
            <v>60</v>
          </cell>
          <cell r="M20">
            <v>59</v>
          </cell>
          <cell r="N20">
            <v>57.56</v>
          </cell>
        </row>
        <row r="21">
          <cell r="A21" t="str">
            <v>7-7</v>
          </cell>
          <cell r="B21">
            <v>60</v>
          </cell>
          <cell r="C21">
            <v>70</v>
          </cell>
          <cell r="D21">
            <v>62</v>
          </cell>
          <cell r="E21">
            <v>58</v>
          </cell>
          <cell r="F21">
            <v>60</v>
          </cell>
          <cell r="G21">
            <v>62</v>
          </cell>
          <cell r="H21">
            <v>61</v>
          </cell>
          <cell r="I21">
            <v>60</v>
          </cell>
          <cell r="J21">
            <v>60</v>
          </cell>
          <cell r="K21">
            <v>60</v>
          </cell>
          <cell r="L21">
            <v>50</v>
          </cell>
          <cell r="M21">
            <v>58.2</v>
          </cell>
          <cell r="N21">
            <v>60.48</v>
          </cell>
        </row>
        <row r="22">
          <cell r="A22" t="str">
            <v>7-8</v>
          </cell>
          <cell r="B22">
            <v>55</v>
          </cell>
          <cell r="C22">
            <v>56</v>
          </cell>
          <cell r="D22">
            <v>50</v>
          </cell>
          <cell r="E22">
            <v>57</v>
          </cell>
          <cell r="F22">
            <v>58</v>
          </cell>
          <cell r="G22">
            <v>55.2</v>
          </cell>
          <cell r="H22">
            <v>58</v>
          </cell>
          <cell r="I22">
            <v>56</v>
          </cell>
          <cell r="J22">
            <v>50</v>
          </cell>
          <cell r="K22">
            <v>59</v>
          </cell>
          <cell r="L22">
            <v>55</v>
          </cell>
          <cell r="M22">
            <v>55.6</v>
          </cell>
          <cell r="N22">
            <v>55.36</v>
          </cell>
        </row>
        <row r="23">
          <cell r="A23" t="str">
            <v>7-9</v>
          </cell>
          <cell r="B23">
            <v>75</v>
          </cell>
          <cell r="C23">
            <v>78</v>
          </cell>
          <cell r="D23">
            <v>80</v>
          </cell>
          <cell r="E23">
            <v>80</v>
          </cell>
          <cell r="F23">
            <v>80</v>
          </cell>
          <cell r="G23">
            <v>78.599999999999994</v>
          </cell>
          <cell r="H23">
            <v>82</v>
          </cell>
          <cell r="I23">
            <v>78</v>
          </cell>
          <cell r="J23">
            <v>82</v>
          </cell>
          <cell r="K23">
            <v>70</v>
          </cell>
          <cell r="L23">
            <v>72</v>
          </cell>
          <cell r="M23">
            <v>76.8</v>
          </cell>
          <cell r="N23">
            <v>77.88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</sheetNames>
    <sheetDataSet>
      <sheetData sheetId="0">
        <row r="4">
          <cell r="A4" t="str">
            <v>8-1</v>
          </cell>
          <cell r="B4">
            <v>80</v>
          </cell>
          <cell r="C4">
            <v>80</v>
          </cell>
          <cell r="D4">
            <v>86</v>
          </cell>
          <cell r="E4">
            <v>80</v>
          </cell>
          <cell r="F4">
            <v>82</v>
          </cell>
          <cell r="G4">
            <v>81.599999999999994</v>
          </cell>
          <cell r="H4">
            <v>80</v>
          </cell>
          <cell r="I4">
            <v>85</v>
          </cell>
          <cell r="J4">
            <v>80</v>
          </cell>
          <cell r="K4">
            <v>78</v>
          </cell>
          <cell r="L4">
            <v>85</v>
          </cell>
          <cell r="M4">
            <v>81.599999999999994</v>
          </cell>
          <cell r="N4">
            <v>81.599999999999994</v>
          </cell>
        </row>
        <row r="5">
          <cell r="A5" t="str">
            <v>8-2</v>
          </cell>
          <cell r="B5">
            <v>62</v>
          </cell>
          <cell r="C5">
            <v>68</v>
          </cell>
          <cell r="D5">
            <v>65</v>
          </cell>
          <cell r="E5">
            <v>65</v>
          </cell>
          <cell r="F5">
            <v>65</v>
          </cell>
          <cell r="G5">
            <v>65</v>
          </cell>
          <cell r="H5">
            <v>65</v>
          </cell>
          <cell r="I5">
            <v>68</v>
          </cell>
          <cell r="J5">
            <v>62</v>
          </cell>
          <cell r="K5">
            <v>65</v>
          </cell>
          <cell r="L5">
            <v>62</v>
          </cell>
          <cell r="M5">
            <v>64.400000000000006</v>
          </cell>
          <cell r="N5">
            <v>64.760000000000005</v>
          </cell>
        </row>
        <row r="6">
          <cell r="A6" t="str">
            <v>8-3</v>
          </cell>
          <cell r="B6">
            <v>85</v>
          </cell>
          <cell r="C6">
            <v>88</v>
          </cell>
          <cell r="D6">
            <v>85</v>
          </cell>
          <cell r="E6">
            <v>70</v>
          </cell>
          <cell r="F6">
            <v>70</v>
          </cell>
          <cell r="G6">
            <v>79.599999999999994</v>
          </cell>
          <cell r="H6">
            <v>80</v>
          </cell>
          <cell r="I6">
            <v>80</v>
          </cell>
          <cell r="J6">
            <v>80</v>
          </cell>
          <cell r="K6">
            <v>75</v>
          </cell>
          <cell r="L6">
            <v>62</v>
          </cell>
          <cell r="M6">
            <v>75.400000000000006</v>
          </cell>
          <cell r="N6">
            <v>77.92</v>
          </cell>
        </row>
        <row r="7">
          <cell r="A7" t="str">
            <v>8-4</v>
          </cell>
          <cell r="B7">
            <v>75</v>
          </cell>
          <cell r="C7">
            <v>66</v>
          </cell>
          <cell r="D7">
            <v>70</v>
          </cell>
          <cell r="E7">
            <v>64</v>
          </cell>
          <cell r="F7">
            <v>68</v>
          </cell>
          <cell r="G7">
            <v>68.599999999999994</v>
          </cell>
          <cell r="H7">
            <v>72</v>
          </cell>
          <cell r="I7">
            <v>78</v>
          </cell>
          <cell r="J7">
            <v>70</v>
          </cell>
          <cell r="K7">
            <v>69</v>
          </cell>
          <cell r="L7">
            <v>68</v>
          </cell>
          <cell r="M7">
            <v>71.400000000000006</v>
          </cell>
          <cell r="N7">
            <v>69.72</v>
          </cell>
        </row>
        <row r="8">
          <cell r="A8" t="str">
            <v>8-5</v>
          </cell>
          <cell r="B8">
            <v>80</v>
          </cell>
          <cell r="C8">
            <v>80</v>
          </cell>
          <cell r="D8">
            <v>80</v>
          </cell>
          <cell r="E8">
            <v>69</v>
          </cell>
          <cell r="F8">
            <v>82</v>
          </cell>
          <cell r="G8">
            <v>78.2</v>
          </cell>
          <cell r="H8">
            <v>80</v>
          </cell>
          <cell r="I8">
            <v>80</v>
          </cell>
          <cell r="J8">
            <v>70</v>
          </cell>
          <cell r="K8">
            <v>70</v>
          </cell>
          <cell r="L8">
            <v>80</v>
          </cell>
          <cell r="M8">
            <v>76</v>
          </cell>
          <cell r="N8">
            <v>77.319999999999993</v>
          </cell>
        </row>
        <row r="9">
          <cell r="A9" t="str">
            <v>8-6</v>
          </cell>
          <cell r="B9">
            <v>72</v>
          </cell>
          <cell r="C9">
            <v>70</v>
          </cell>
          <cell r="D9">
            <v>80</v>
          </cell>
          <cell r="E9">
            <v>63</v>
          </cell>
          <cell r="F9">
            <v>85</v>
          </cell>
          <cell r="G9">
            <v>74</v>
          </cell>
          <cell r="H9">
            <v>75</v>
          </cell>
          <cell r="I9">
            <v>66</v>
          </cell>
          <cell r="J9">
            <v>80</v>
          </cell>
          <cell r="K9">
            <v>65</v>
          </cell>
          <cell r="L9">
            <v>85</v>
          </cell>
          <cell r="M9">
            <v>74.2</v>
          </cell>
          <cell r="N9">
            <v>74.08</v>
          </cell>
        </row>
        <row r="10">
          <cell r="A10" t="str">
            <v>8-7</v>
          </cell>
          <cell r="B10">
            <v>72</v>
          </cell>
          <cell r="C10">
            <v>75</v>
          </cell>
          <cell r="D10">
            <v>70</v>
          </cell>
          <cell r="E10">
            <v>84</v>
          </cell>
          <cell r="F10">
            <v>67</v>
          </cell>
          <cell r="G10">
            <v>73.599999999999994</v>
          </cell>
          <cell r="H10">
            <v>70</v>
          </cell>
          <cell r="I10">
            <v>70</v>
          </cell>
          <cell r="J10">
            <v>60</v>
          </cell>
          <cell r="K10">
            <v>80</v>
          </cell>
          <cell r="L10">
            <v>68</v>
          </cell>
          <cell r="M10">
            <v>69.599999999999994</v>
          </cell>
          <cell r="N10">
            <v>72</v>
          </cell>
        </row>
        <row r="11">
          <cell r="A11" t="str">
            <v>8-8</v>
          </cell>
          <cell r="G11" t="e">
            <v>#DIV/0!</v>
          </cell>
        </row>
        <row r="17">
          <cell r="A17" t="str">
            <v>9-1</v>
          </cell>
          <cell r="B17">
            <v>84</v>
          </cell>
          <cell r="C17">
            <v>85</v>
          </cell>
          <cell r="D17">
            <v>85</v>
          </cell>
          <cell r="E17">
            <v>84</v>
          </cell>
          <cell r="F17">
            <v>84</v>
          </cell>
          <cell r="G17">
            <v>84.4</v>
          </cell>
          <cell r="H17">
            <v>89</v>
          </cell>
          <cell r="I17">
            <v>88</v>
          </cell>
          <cell r="J17">
            <v>87</v>
          </cell>
          <cell r="K17">
            <v>85</v>
          </cell>
          <cell r="L17">
            <v>88</v>
          </cell>
          <cell r="M17">
            <v>87.4</v>
          </cell>
          <cell r="N17">
            <v>85.6</v>
          </cell>
        </row>
        <row r="18">
          <cell r="A18" t="str">
            <v>9-2</v>
          </cell>
          <cell r="B18">
            <v>75</v>
          </cell>
          <cell r="C18">
            <v>65</v>
          </cell>
          <cell r="D18">
            <v>74</v>
          </cell>
          <cell r="E18">
            <v>75</v>
          </cell>
          <cell r="F18">
            <v>75</v>
          </cell>
          <cell r="G18">
            <v>72.8</v>
          </cell>
          <cell r="H18">
            <v>55</v>
          </cell>
          <cell r="I18">
            <v>58</v>
          </cell>
          <cell r="J18">
            <v>60</v>
          </cell>
          <cell r="K18">
            <v>55</v>
          </cell>
          <cell r="L18">
            <v>55</v>
          </cell>
          <cell r="M18">
            <v>56.6</v>
          </cell>
          <cell r="N18">
            <v>66.319999999999993</v>
          </cell>
        </row>
        <row r="19">
          <cell r="A19" t="str">
            <v>9-3</v>
          </cell>
          <cell r="B19">
            <v>83</v>
          </cell>
          <cell r="C19">
            <v>80</v>
          </cell>
          <cell r="D19">
            <v>75</v>
          </cell>
          <cell r="E19">
            <v>72</v>
          </cell>
          <cell r="F19">
            <v>82</v>
          </cell>
          <cell r="G19">
            <v>78.400000000000006</v>
          </cell>
          <cell r="H19">
            <v>80</v>
          </cell>
          <cell r="I19">
            <v>86</v>
          </cell>
          <cell r="J19">
            <v>80</v>
          </cell>
          <cell r="K19">
            <v>86</v>
          </cell>
          <cell r="L19">
            <v>75</v>
          </cell>
          <cell r="M19">
            <v>81.400000000000006</v>
          </cell>
          <cell r="N19">
            <v>79.599999999999994</v>
          </cell>
        </row>
        <row r="20">
          <cell r="A20" t="str">
            <v>9-4</v>
          </cell>
          <cell r="B20">
            <v>85</v>
          </cell>
          <cell r="C20">
            <v>86</v>
          </cell>
          <cell r="D20">
            <v>89</v>
          </cell>
          <cell r="E20">
            <v>88</v>
          </cell>
          <cell r="F20">
            <v>86</v>
          </cell>
          <cell r="G20">
            <v>86.8</v>
          </cell>
          <cell r="H20">
            <v>84</v>
          </cell>
          <cell r="I20">
            <v>89</v>
          </cell>
          <cell r="J20">
            <v>87</v>
          </cell>
          <cell r="K20">
            <v>86</v>
          </cell>
          <cell r="L20">
            <v>90</v>
          </cell>
          <cell r="M20">
            <v>87.2</v>
          </cell>
          <cell r="N20">
            <v>86.96</v>
          </cell>
        </row>
        <row r="21">
          <cell r="A21" t="str">
            <v>9-5</v>
          </cell>
          <cell r="B21">
            <v>80</v>
          </cell>
          <cell r="C21">
            <v>75</v>
          </cell>
          <cell r="D21">
            <v>83</v>
          </cell>
          <cell r="E21">
            <v>80</v>
          </cell>
          <cell r="F21">
            <v>84</v>
          </cell>
          <cell r="G21">
            <v>80.400000000000006</v>
          </cell>
          <cell r="H21">
            <v>82</v>
          </cell>
          <cell r="I21">
            <v>84</v>
          </cell>
          <cell r="J21">
            <v>78</v>
          </cell>
          <cell r="K21">
            <v>88</v>
          </cell>
          <cell r="L21">
            <v>88</v>
          </cell>
          <cell r="M21">
            <v>84</v>
          </cell>
          <cell r="N21">
            <v>81.84</v>
          </cell>
        </row>
        <row r="22">
          <cell r="A22" t="str">
            <v>9-6</v>
          </cell>
          <cell r="B22">
            <v>75</v>
          </cell>
          <cell r="C22">
            <v>84</v>
          </cell>
          <cell r="D22">
            <v>85</v>
          </cell>
          <cell r="E22">
            <v>78</v>
          </cell>
          <cell r="F22">
            <v>84</v>
          </cell>
          <cell r="G22">
            <v>81.2</v>
          </cell>
          <cell r="H22">
            <v>65</v>
          </cell>
          <cell r="I22">
            <v>80</v>
          </cell>
          <cell r="J22">
            <v>86</v>
          </cell>
          <cell r="K22">
            <v>84</v>
          </cell>
          <cell r="L22">
            <v>84</v>
          </cell>
          <cell r="M22">
            <v>79.8</v>
          </cell>
          <cell r="N22">
            <v>80.64</v>
          </cell>
        </row>
        <row r="23">
          <cell r="A23" t="str">
            <v>9-7</v>
          </cell>
          <cell r="B23">
            <v>70</v>
          </cell>
          <cell r="C23">
            <v>70</v>
          </cell>
          <cell r="D23">
            <v>78</v>
          </cell>
          <cell r="E23">
            <v>80</v>
          </cell>
          <cell r="F23">
            <v>76</v>
          </cell>
          <cell r="G23">
            <v>74.8</v>
          </cell>
          <cell r="H23">
            <v>75</v>
          </cell>
          <cell r="I23">
            <v>70</v>
          </cell>
          <cell r="J23">
            <v>60</v>
          </cell>
          <cell r="K23">
            <v>70</v>
          </cell>
          <cell r="L23">
            <v>58</v>
          </cell>
          <cell r="M23">
            <v>66.599999999999994</v>
          </cell>
          <cell r="N23">
            <v>71.52</v>
          </cell>
        </row>
        <row r="24">
          <cell r="A24" t="str">
            <v>9-8</v>
          </cell>
          <cell r="B24">
            <v>85</v>
          </cell>
          <cell r="C24">
            <v>89</v>
          </cell>
          <cell r="D24">
            <v>80</v>
          </cell>
          <cell r="E24">
            <v>83</v>
          </cell>
          <cell r="F24">
            <v>78</v>
          </cell>
          <cell r="G24">
            <v>83</v>
          </cell>
          <cell r="H24">
            <v>84</v>
          </cell>
          <cell r="I24">
            <v>80</v>
          </cell>
          <cell r="J24">
            <v>72</v>
          </cell>
          <cell r="K24">
            <v>82</v>
          </cell>
          <cell r="L24">
            <v>70</v>
          </cell>
          <cell r="M24">
            <v>77.599999999999994</v>
          </cell>
          <cell r="N24">
            <v>80.84</v>
          </cell>
        </row>
        <row r="25">
          <cell r="A25" t="str">
            <v>9-9</v>
          </cell>
          <cell r="B25">
            <v>73</v>
          </cell>
          <cell r="C25">
            <v>68</v>
          </cell>
          <cell r="D25">
            <v>75</v>
          </cell>
          <cell r="E25">
            <v>60</v>
          </cell>
          <cell r="F25">
            <v>75</v>
          </cell>
          <cell r="G25">
            <v>70.2</v>
          </cell>
          <cell r="H25">
            <v>55</v>
          </cell>
          <cell r="I25">
            <v>65</v>
          </cell>
          <cell r="J25">
            <v>55</v>
          </cell>
          <cell r="K25">
            <v>65</v>
          </cell>
          <cell r="L25">
            <v>58</v>
          </cell>
          <cell r="M25">
            <v>59.6</v>
          </cell>
          <cell r="N25">
            <v>65.959999999999994</v>
          </cell>
        </row>
        <row r="26">
          <cell r="A26" t="str">
            <v>9-10</v>
          </cell>
          <cell r="B26">
            <v>75</v>
          </cell>
          <cell r="C26">
            <v>80</v>
          </cell>
          <cell r="D26">
            <v>75</v>
          </cell>
          <cell r="E26">
            <v>70</v>
          </cell>
          <cell r="F26">
            <v>85</v>
          </cell>
          <cell r="G26">
            <v>77</v>
          </cell>
          <cell r="H26">
            <v>70</v>
          </cell>
          <cell r="I26">
            <v>80</v>
          </cell>
          <cell r="J26">
            <v>70</v>
          </cell>
          <cell r="K26">
            <v>80</v>
          </cell>
          <cell r="L26">
            <v>75</v>
          </cell>
          <cell r="M26">
            <v>75</v>
          </cell>
          <cell r="N26">
            <v>76.2</v>
          </cell>
        </row>
        <row r="27">
          <cell r="A27" t="str">
            <v>9-11</v>
          </cell>
          <cell r="B27">
            <v>78</v>
          </cell>
          <cell r="C27">
            <v>74</v>
          </cell>
          <cell r="D27">
            <v>65</v>
          </cell>
          <cell r="E27">
            <v>80</v>
          </cell>
          <cell r="F27">
            <v>74</v>
          </cell>
          <cell r="G27">
            <v>74.2</v>
          </cell>
          <cell r="H27">
            <v>70</v>
          </cell>
          <cell r="I27">
            <v>83</v>
          </cell>
          <cell r="J27">
            <v>75</v>
          </cell>
          <cell r="K27">
            <v>65</v>
          </cell>
          <cell r="L27">
            <v>65</v>
          </cell>
          <cell r="M27">
            <v>71.599999999999994</v>
          </cell>
          <cell r="N27">
            <v>73.16</v>
          </cell>
        </row>
        <row r="28">
          <cell r="A28" t="str">
            <v>9-12</v>
          </cell>
          <cell r="B28">
            <v>82</v>
          </cell>
          <cell r="C28">
            <v>80</v>
          </cell>
          <cell r="D28">
            <v>75</v>
          </cell>
          <cell r="E28">
            <v>78</v>
          </cell>
          <cell r="F28">
            <v>82</v>
          </cell>
          <cell r="G28">
            <v>79.400000000000006</v>
          </cell>
          <cell r="H28">
            <v>80</v>
          </cell>
          <cell r="I28">
            <v>60</v>
          </cell>
          <cell r="J28">
            <v>65</v>
          </cell>
          <cell r="K28">
            <v>78</v>
          </cell>
          <cell r="L28">
            <v>75</v>
          </cell>
          <cell r="M28">
            <v>71.599999999999994</v>
          </cell>
          <cell r="N28">
            <v>76.28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"/>
      <sheetName val="Sheet1"/>
    </sheetNames>
    <sheetDataSet>
      <sheetData sheetId="0">
        <row r="4">
          <cell r="A4" t="str">
            <v>10-1</v>
          </cell>
          <cell r="B4">
            <v>58</v>
          </cell>
          <cell r="C4">
            <v>55</v>
          </cell>
          <cell r="D4">
            <v>55</v>
          </cell>
          <cell r="E4">
            <v>54</v>
          </cell>
          <cell r="F4">
            <v>54</v>
          </cell>
          <cell r="G4">
            <v>55.2</v>
          </cell>
          <cell r="H4">
            <v>58</v>
          </cell>
          <cell r="I4">
            <v>58</v>
          </cell>
          <cell r="J4">
            <v>55</v>
          </cell>
          <cell r="K4">
            <v>55</v>
          </cell>
          <cell r="L4">
            <v>54</v>
          </cell>
          <cell r="M4">
            <v>56</v>
          </cell>
          <cell r="N4">
            <v>55.52</v>
          </cell>
        </row>
        <row r="5">
          <cell r="A5" t="str">
            <v>10-2</v>
          </cell>
          <cell r="B5">
            <v>78</v>
          </cell>
          <cell r="C5">
            <v>77</v>
          </cell>
          <cell r="D5">
            <v>75</v>
          </cell>
          <cell r="E5">
            <v>78</v>
          </cell>
          <cell r="F5">
            <v>78</v>
          </cell>
          <cell r="G5">
            <v>77.2</v>
          </cell>
          <cell r="H5">
            <v>79</v>
          </cell>
          <cell r="I5">
            <v>76</v>
          </cell>
          <cell r="J5">
            <v>75</v>
          </cell>
          <cell r="K5">
            <v>77</v>
          </cell>
          <cell r="L5">
            <v>77</v>
          </cell>
          <cell r="M5">
            <v>76.8</v>
          </cell>
          <cell r="N5">
            <v>77.040000000000006</v>
          </cell>
        </row>
        <row r="6">
          <cell r="A6" t="str">
            <v>10-3</v>
          </cell>
          <cell r="B6">
            <v>70</v>
          </cell>
          <cell r="C6">
            <v>70</v>
          </cell>
          <cell r="D6">
            <v>70</v>
          </cell>
          <cell r="E6">
            <v>71</v>
          </cell>
          <cell r="F6">
            <v>70</v>
          </cell>
          <cell r="G6">
            <v>70.2</v>
          </cell>
          <cell r="H6">
            <v>70</v>
          </cell>
          <cell r="I6">
            <v>70</v>
          </cell>
          <cell r="J6">
            <v>69</v>
          </cell>
          <cell r="K6">
            <v>70</v>
          </cell>
          <cell r="L6">
            <v>70</v>
          </cell>
          <cell r="M6">
            <v>69.8</v>
          </cell>
          <cell r="N6">
            <v>70.040000000000006</v>
          </cell>
        </row>
        <row r="7">
          <cell r="A7" t="str">
            <v>10-4</v>
          </cell>
          <cell r="B7">
            <v>53</v>
          </cell>
          <cell r="C7">
            <v>52</v>
          </cell>
          <cell r="D7">
            <v>52</v>
          </cell>
          <cell r="E7">
            <v>51</v>
          </cell>
          <cell r="F7">
            <v>55</v>
          </cell>
          <cell r="G7">
            <v>52.6</v>
          </cell>
          <cell r="H7">
            <v>54</v>
          </cell>
          <cell r="I7">
            <v>51</v>
          </cell>
          <cell r="J7">
            <v>50</v>
          </cell>
          <cell r="K7">
            <v>52</v>
          </cell>
          <cell r="L7">
            <v>55</v>
          </cell>
          <cell r="M7">
            <v>52.4</v>
          </cell>
          <cell r="N7">
            <v>52.52</v>
          </cell>
        </row>
        <row r="8">
          <cell r="A8" t="str">
            <v>10-5</v>
          </cell>
          <cell r="B8">
            <v>62</v>
          </cell>
          <cell r="C8">
            <v>65</v>
          </cell>
          <cell r="D8">
            <v>62</v>
          </cell>
          <cell r="E8">
            <v>63</v>
          </cell>
          <cell r="F8">
            <v>61</v>
          </cell>
          <cell r="G8">
            <v>62.6</v>
          </cell>
          <cell r="H8">
            <v>60</v>
          </cell>
          <cell r="I8">
            <v>62</v>
          </cell>
          <cell r="J8">
            <v>63</v>
          </cell>
          <cell r="K8">
            <v>62</v>
          </cell>
          <cell r="L8">
            <v>62</v>
          </cell>
          <cell r="M8">
            <v>61.8</v>
          </cell>
          <cell r="N8">
            <v>62.28</v>
          </cell>
        </row>
        <row r="9">
          <cell r="A9" t="str">
            <v>10-6</v>
          </cell>
          <cell r="B9">
            <v>50</v>
          </cell>
          <cell r="C9">
            <v>51</v>
          </cell>
          <cell r="D9">
            <v>49</v>
          </cell>
          <cell r="E9">
            <v>50</v>
          </cell>
          <cell r="F9">
            <v>50</v>
          </cell>
          <cell r="G9">
            <v>50</v>
          </cell>
          <cell r="H9">
            <v>55</v>
          </cell>
          <cell r="I9">
            <v>52</v>
          </cell>
          <cell r="J9">
            <v>48</v>
          </cell>
          <cell r="K9">
            <v>48</v>
          </cell>
          <cell r="L9">
            <v>50</v>
          </cell>
          <cell r="M9">
            <v>50.6</v>
          </cell>
          <cell r="N9">
            <v>50.24</v>
          </cell>
        </row>
        <row r="10">
          <cell r="A10" t="str">
            <v>11-1</v>
          </cell>
          <cell r="B10">
            <v>70</v>
          </cell>
          <cell r="C10">
            <v>70</v>
          </cell>
          <cell r="D10">
            <v>70</v>
          </cell>
          <cell r="E10">
            <v>70</v>
          </cell>
          <cell r="F10">
            <v>70</v>
          </cell>
          <cell r="G10">
            <v>70</v>
          </cell>
          <cell r="H10">
            <v>68</v>
          </cell>
          <cell r="I10">
            <v>75</v>
          </cell>
          <cell r="J10">
            <v>70</v>
          </cell>
          <cell r="K10">
            <v>75</v>
          </cell>
          <cell r="L10">
            <v>70</v>
          </cell>
          <cell r="M10">
            <v>71.599999999999994</v>
          </cell>
          <cell r="N10">
            <v>70.64</v>
          </cell>
        </row>
        <row r="11">
          <cell r="A11" t="str">
            <v>11-2</v>
          </cell>
          <cell r="B11">
            <v>75</v>
          </cell>
          <cell r="C11">
            <v>80</v>
          </cell>
          <cell r="D11">
            <v>85</v>
          </cell>
          <cell r="E11">
            <v>86</v>
          </cell>
          <cell r="F11">
            <v>72</v>
          </cell>
          <cell r="G11">
            <v>79.599999999999994</v>
          </cell>
          <cell r="H11">
            <v>75</v>
          </cell>
          <cell r="I11">
            <v>80</v>
          </cell>
          <cell r="J11">
            <v>86</v>
          </cell>
          <cell r="K11">
            <v>76</v>
          </cell>
          <cell r="L11">
            <v>74</v>
          </cell>
          <cell r="M11">
            <v>78.2</v>
          </cell>
          <cell r="N11">
            <v>79.040000000000006</v>
          </cell>
        </row>
        <row r="12">
          <cell r="A12" t="str">
            <v>11-3</v>
          </cell>
          <cell r="B12">
            <v>72</v>
          </cell>
          <cell r="C12">
            <v>68</v>
          </cell>
          <cell r="D12">
            <v>69</v>
          </cell>
          <cell r="E12">
            <v>68</v>
          </cell>
          <cell r="F12">
            <v>78</v>
          </cell>
          <cell r="G12">
            <v>71</v>
          </cell>
          <cell r="H12">
            <v>65</v>
          </cell>
          <cell r="I12">
            <v>65</v>
          </cell>
          <cell r="J12">
            <v>65</v>
          </cell>
          <cell r="K12">
            <v>70</v>
          </cell>
          <cell r="L12">
            <v>70</v>
          </cell>
          <cell r="M12">
            <v>67</v>
          </cell>
          <cell r="N12">
            <v>69.400000000000006</v>
          </cell>
        </row>
        <row r="13">
          <cell r="A13" t="str">
            <v>11-4</v>
          </cell>
          <cell r="B13">
            <v>80</v>
          </cell>
          <cell r="C13">
            <v>82</v>
          </cell>
          <cell r="D13">
            <v>74</v>
          </cell>
          <cell r="E13">
            <v>72</v>
          </cell>
          <cell r="F13">
            <v>72</v>
          </cell>
          <cell r="G13">
            <v>76</v>
          </cell>
          <cell r="H13">
            <v>70</v>
          </cell>
          <cell r="I13">
            <v>80</v>
          </cell>
          <cell r="J13">
            <v>75</v>
          </cell>
          <cell r="K13">
            <v>78</v>
          </cell>
          <cell r="L13">
            <v>70</v>
          </cell>
          <cell r="M13">
            <v>74.599999999999994</v>
          </cell>
          <cell r="N13">
            <v>75.44</v>
          </cell>
        </row>
        <row r="14">
          <cell r="A14" t="str">
            <v>11-5</v>
          </cell>
          <cell r="B14">
            <v>65</v>
          </cell>
          <cell r="C14">
            <v>63</v>
          </cell>
          <cell r="D14">
            <v>65</v>
          </cell>
          <cell r="E14">
            <v>68</v>
          </cell>
          <cell r="F14">
            <v>65</v>
          </cell>
          <cell r="G14">
            <v>65.2</v>
          </cell>
          <cell r="H14">
            <v>61</v>
          </cell>
          <cell r="I14">
            <v>60</v>
          </cell>
          <cell r="J14">
            <v>65</v>
          </cell>
          <cell r="K14">
            <v>65</v>
          </cell>
          <cell r="L14">
            <v>68</v>
          </cell>
          <cell r="M14">
            <v>63.8</v>
          </cell>
          <cell r="N14">
            <v>64.64</v>
          </cell>
        </row>
        <row r="15">
          <cell r="A15" t="str">
            <v>11-6</v>
          </cell>
          <cell r="B15">
            <v>70</v>
          </cell>
          <cell r="C15">
            <v>84</v>
          </cell>
          <cell r="D15">
            <v>68</v>
          </cell>
          <cell r="E15">
            <v>68</v>
          </cell>
          <cell r="F15">
            <v>71</v>
          </cell>
          <cell r="G15">
            <v>72.2</v>
          </cell>
          <cell r="H15">
            <v>70</v>
          </cell>
          <cell r="I15">
            <v>73</v>
          </cell>
          <cell r="J15">
            <v>68</v>
          </cell>
          <cell r="K15">
            <v>65</v>
          </cell>
          <cell r="L15">
            <v>65</v>
          </cell>
          <cell r="M15">
            <v>68.2</v>
          </cell>
          <cell r="N15">
            <v>70.599999999999994</v>
          </cell>
        </row>
        <row r="16">
          <cell r="A16" t="str">
            <v>12-1</v>
          </cell>
          <cell r="B16">
            <v>75</v>
          </cell>
          <cell r="C16">
            <v>75</v>
          </cell>
          <cell r="D16">
            <v>75</v>
          </cell>
          <cell r="E16">
            <v>68</v>
          </cell>
          <cell r="F16">
            <v>69</v>
          </cell>
          <cell r="G16">
            <v>72.400000000000006</v>
          </cell>
          <cell r="H16">
            <v>70</v>
          </cell>
          <cell r="I16">
            <v>70</v>
          </cell>
          <cell r="J16">
            <v>72</v>
          </cell>
          <cell r="K16">
            <v>75</v>
          </cell>
          <cell r="L16">
            <v>75</v>
          </cell>
          <cell r="M16">
            <v>72.400000000000006</v>
          </cell>
          <cell r="N16">
            <v>72.400000000000006</v>
          </cell>
        </row>
        <row r="17">
          <cell r="A17" t="str">
            <v>12-2</v>
          </cell>
          <cell r="B17">
            <v>70</v>
          </cell>
          <cell r="C17">
            <v>70</v>
          </cell>
          <cell r="D17">
            <v>70</v>
          </cell>
          <cell r="E17">
            <v>75</v>
          </cell>
          <cell r="F17">
            <v>70</v>
          </cell>
          <cell r="G17">
            <v>71</v>
          </cell>
          <cell r="H17">
            <v>65</v>
          </cell>
          <cell r="I17">
            <v>68</v>
          </cell>
          <cell r="J17">
            <v>65</v>
          </cell>
          <cell r="K17">
            <v>62</v>
          </cell>
          <cell r="L17">
            <v>70</v>
          </cell>
          <cell r="M17">
            <v>66</v>
          </cell>
          <cell r="N17">
            <v>69</v>
          </cell>
        </row>
        <row r="18">
          <cell r="A18" t="str">
            <v>12-3</v>
          </cell>
          <cell r="B18">
            <v>78</v>
          </cell>
          <cell r="C18">
            <v>80</v>
          </cell>
          <cell r="D18">
            <v>80</v>
          </cell>
          <cell r="E18">
            <v>78</v>
          </cell>
          <cell r="F18">
            <v>80</v>
          </cell>
          <cell r="G18">
            <v>79.2</v>
          </cell>
          <cell r="H18">
            <v>78</v>
          </cell>
          <cell r="I18">
            <v>82</v>
          </cell>
          <cell r="J18">
            <v>85</v>
          </cell>
          <cell r="K18">
            <v>77</v>
          </cell>
          <cell r="L18">
            <v>80</v>
          </cell>
          <cell r="M18">
            <v>80.400000000000006</v>
          </cell>
          <cell r="N18">
            <v>79.680000000000007</v>
          </cell>
        </row>
        <row r="19">
          <cell r="A19" t="str">
            <v>12-4</v>
          </cell>
          <cell r="B19">
            <v>75</v>
          </cell>
          <cell r="C19">
            <v>81</v>
          </cell>
          <cell r="D19">
            <v>86</v>
          </cell>
          <cell r="E19">
            <v>90</v>
          </cell>
          <cell r="F19">
            <v>80</v>
          </cell>
          <cell r="G19">
            <v>82.4</v>
          </cell>
          <cell r="H19">
            <v>79</v>
          </cell>
          <cell r="I19">
            <v>86</v>
          </cell>
          <cell r="J19">
            <v>90</v>
          </cell>
          <cell r="K19">
            <v>78</v>
          </cell>
          <cell r="L19">
            <v>70</v>
          </cell>
          <cell r="M19">
            <v>80.599999999999994</v>
          </cell>
          <cell r="N19">
            <v>81.680000000000007</v>
          </cell>
        </row>
        <row r="20">
          <cell r="A20" t="str">
            <v>12-5</v>
          </cell>
          <cell r="B20">
            <v>78</v>
          </cell>
          <cell r="C20">
            <v>73</v>
          </cell>
          <cell r="D20">
            <v>88</v>
          </cell>
          <cell r="E20">
            <v>78</v>
          </cell>
          <cell r="F20">
            <v>78</v>
          </cell>
          <cell r="G20">
            <v>79</v>
          </cell>
          <cell r="H20">
            <v>78</v>
          </cell>
          <cell r="I20">
            <v>62</v>
          </cell>
          <cell r="J20">
            <v>82</v>
          </cell>
          <cell r="K20">
            <v>75</v>
          </cell>
          <cell r="L20">
            <v>70</v>
          </cell>
          <cell r="M20">
            <v>73.400000000000006</v>
          </cell>
          <cell r="N20">
            <v>76.760000000000005</v>
          </cell>
        </row>
        <row r="21">
          <cell r="A21" t="str">
            <v>12-6</v>
          </cell>
          <cell r="B21" t="str">
            <v>缺</v>
          </cell>
          <cell r="C21" t="str">
            <v>缺</v>
          </cell>
          <cell r="D21" t="str">
            <v>缺</v>
          </cell>
          <cell r="E21" t="str">
            <v>缺</v>
          </cell>
          <cell r="F21" t="str">
            <v>缺</v>
          </cell>
          <cell r="G21" t="str">
            <v>缺</v>
          </cell>
          <cell r="H21" t="str">
            <v>缺</v>
          </cell>
          <cell r="I21" t="str">
            <v>缺</v>
          </cell>
          <cell r="J21" t="str">
            <v>缺</v>
          </cell>
          <cell r="K21" t="str">
            <v>缺</v>
          </cell>
          <cell r="L21" t="str">
            <v>缺</v>
          </cell>
          <cell r="M21" t="str">
            <v>缺</v>
          </cell>
          <cell r="N21" t="str">
            <v>缺</v>
          </cell>
        </row>
        <row r="22">
          <cell r="A22" t="str">
            <v>13-1</v>
          </cell>
          <cell r="B22">
            <v>60</v>
          </cell>
          <cell r="C22">
            <v>63</v>
          </cell>
          <cell r="D22">
            <v>70</v>
          </cell>
          <cell r="E22">
            <v>63</v>
          </cell>
          <cell r="F22">
            <v>70</v>
          </cell>
          <cell r="G22">
            <v>65.2</v>
          </cell>
          <cell r="H22">
            <v>60</v>
          </cell>
          <cell r="I22">
            <v>61</v>
          </cell>
          <cell r="J22">
            <v>62</v>
          </cell>
          <cell r="K22">
            <v>70</v>
          </cell>
          <cell r="L22">
            <v>63</v>
          </cell>
          <cell r="M22">
            <v>63.2</v>
          </cell>
          <cell r="N22">
            <v>64.400000000000006</v>
          </cell>
        </row>
        <row r="23">
          <cell r="A23" t="str">
            <v>13-2</v>
          </cell>
          <cell r="B23">
            <v>65</v>
          </cell>
          <cell r="C23">
            <v>45</v>
          </cell>
          <cell r="D23">
            <v>50</v>
          </cell>
          <cell r="E23">
            <v>50</v>
          </cell>
          <cell r="F23">
            <v>61</v>
          </cell>
          <cell r="G23">
            <v>54.2</v>
          </cell>
          <cell r="H23">
            <v>61</v>
          </cell>
          <cell r="I23">
            <v>61</v>
          </cell>
          <cell r="J23">
            <v>60</v>
          </cell>
          <cell r="K23">
            <v>72</v>
          </cell>
          <cell r="L23">
            <v>61</v>
          </cell>
          <cell r="M23">
            <v>63</v>
          </cell>
          <cell r="N23">
            <v>57.72</v>
          </cell>
        </row>
        <row r="24">
          <cell r="A24" t="str">
            <v>13-3</v>
          </cell>
          <cell r="B24">
            <v>78</v>
          </cell>
          <cell r="C24">
            <v>78</v>
          </cell>
          <cell r="D24">
            <v>79</v>
          </cell>
          <cell r="E24">
            <v>78</v>
          </cell>
          <cell r="F24">
            <v>80</v>
          </cell>
          <cell r="G24">
            <v>78.599999999999994</v>
          </cell>
          <cell r="H24">
            <v>75</v>
          </cell>
          <cell r="I24">
            <v>81</v>
          </cell>
          <cell r="J24">
            <v>78</v>
          </cell>
          <cell r="K24">
            <v>80</v>
          </cell>
          <cell r="L24">
            <v>75</v>
          </cell>
          <cell r="M24">
            <v>77.8</v>
          </cell>
          <cell r="N24">
            <v>78.28</v>
          </cell>
        </row>
        <row r="25">
          <cell r="A25" t="str">
            <v>13-4</v>
          </cell>
          <cell r="B25">
            <v>75</v>
          </cell>
          <cell r="C25">
            <v>75</v>
          </cell>
          <cell r="D25">
            <v>76</v>
          </cell>
          <cell r="E25">
            <v>74</v>
          </cell>
          <cell r="F25">
            <v>72</v>
          </cell>
          <cell r="G25">
            <v>74.400000000000006</v>
          </cell>
          <cell r="H25">
            <v>80</v>
          </cell>
          <cell r="I25">
            <v>85</v>
          </cell>
          <cell r="J25">
            <v>74</v>
          </cell>
          <cell r="K25">
            <v>73</v>
          </cell>
          <cell r="L25">
            <v>72</v>
          </cell>
          <cell r="M25">
            <v>76.8</v>
          </cell>
          <cell r="N25">
            <v>75.36</v>
          </cell>
        </row>
        <row r="26">
          <cell r="A26" t="str">
            <v>13-5</v>
          </cell>
          <cell r="B26">
            <v>70</v>
          </cell>
          <cell r="C26">
            <v>61</v>
          </cell>
          <cell r="D26">
            <v>57</v>
          </cell>
          <cell r="E26">
            <v>65</v>
          </cell>
          <cell r="F26">
            <v>52</v>
          </cell>
          <cell r="G26">
            <v>61</v>
          </cell>
          <cell r="H26">
            <v>75</v>
          </cell>
          <cell r="I26">
            <v>61</v>
          </cell>
          <cell r="J26">
            <v>62</v>
          </cell>
          <cell r="K26">
            <v>61</v>
          </cell>
          <cell r="L26">
            <v>70</v>
          </cell>
          <cell r="M26">
            <v>65.8</v>
          </cell>
          <cell r="N26">
            <v>62.92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会计"/>
      <sheetName val="校医"/>
    </sheetNames>
    <sheetDataSet>
      <sheetData sheetId="0">
        <row r="2">
          <cell r="A2" t="str">
            <v>14-1</v>
          </cell>
          <cell r="G2" t="str">
            <v>缺</v>
          </cell>
        </row>
        <row r="3">
          <cell r="A3" t="str">
            <v>14-2</v>
          </cell>
          <cell r="B3">
            <v>72</v>
          </cell>
          <cell r="C3">
            <v>74</v>
          </cell>
          <cell r="D3">
            <v>80</v>
          </cell>
          <cell r="E3">
            <v>70</v>
          </cell>
          <cell r="F3">
            <v>78</v>
          </cell>
          <cell r="G3">
            <v>74.8</v>
          </cell>
        </row>
        <row r="4">
          <cell r="A4" t="str">
            <v>14-3</v>
          </cell>
          <cell r="B4">
            <v>73</v>
          </cell>
          <cell r="C4">
            <v>75</v>
          </cell>
          <cell r="D4">
            <v>70</v>
          </cell>
          <cell r="E4">
            <v>70</v>
          </cell>
          <cell r="F4">
            <v>79</v>
          </cell>
          <cell r="G4">
            <v>73.400000000000006</v>
          </cell>
        </row>
        <row r="5">
          <cell r="A5" t="str">
            <v>14-4</v>
          </cell>
          <cell r="B5">
            <v>70</v>
          </cell>
          <cell r="C5">
            <v>75</v>
          </cell>
          <cell r="D5">
            <v>66</v>
          </cell>
          <cell r="E5">
            <v>77</v>
          </cell>
          <cell r="F5">
            <v>63</v>
          </cell>
          <cell r="G5">
            <v>70.2</v>
          </cell>
        </row>
        <row r="6">
          <cell r="A6" t="str">
            <v>14-5</v>
          </cell>
          <cell r="B6">
            <v>61</v>
          </cell>
          <cell r="C6">
            <v>74</v>
          </cell>
          <cell r="D6">
            <v>67</v>
          </cell>
          <cell r="E6">
            <v>70</v>
          </cell>
          <cell r="F6">
            <v>69</v>
          </cell>
          <cell r="G6">
            <v>68.2</v>
          </cell>
        </row>
        <row r="7">
          <cell r="A7" t="str">
            <v>14-6</v>
          </cell>
          <cell r="B7">
            <v>87</v>
          </cell>
          <cell r="C7">
            <v>89</v>
          </cell>
          <cell r="D7">
            <v>84</v>
          </cell>
          <cell r="E7">
            <v>76</v>
          </cell>
          <cell r="F7">
            <v>81</v>
          </cell>
          <cell r="G7">
            <v>83.4</v>
          </cell>
        </row>
        <row r="8">
          <cell r="A8" t="str">
            <v>14-7</v>
          </cell>
          <cell r="B8">
            <v>70</v>
          </cell>
          <cell r="C8">
            <v>71</v>
          </cell>
          <cell r="D8">
            <v>71</v>
          </cell>
          <cell r="E8">
            <v>85</v>
          </cell>
          <cell r="F8">
            <v>69</v>
          </cell>
          <cell r="G8">
            <v>73.2</v>
          </cell>
        </row>
        <row r="9">
          <cell r="A9" t="str">
            <v>14-8</v>
          </cell>
          <cell r="B9">
            <v>85</v>
          </cell>
          <cell r="C9">
            <v>81</v>
          </cell>
          <cell r="D9">
            <v>70</v>
          </cell>
          <cell r="E9">
            <v>86</v>
          </cell>
          <cell r="F9">
            <v>80</v>
          </cell>
          <cell r="G9">
            <v>80.400000000000006</v>
          </cell>
        </row>
        <row r="10">
          <cell r="A10" t="str">
            <v>14-9</v>
          </cell>
          <cell r="B10">
            <v>70</v>
          </cell>
          <cell r="C10">
            <v>82</v>
          </cell>
          <cell r="D10">
            <v>67</v>
          </cell>
          <cell r="E10">
            <v>75</v>
          </cell>
          <cell r="F10">
            <v>70</v>
          </cell>
          <cell r="G10">
            <v>72.8</v>
          </cell>
        </row>
        <row r="11">
          <cell r="A11" t="str">
            <v>14-10</v>
          </cell>
          <cell r="B11">
            <v>80</v>
          </cell>
          <cell r="C11">
            <v>68</v>
          </cell>
          <cell r="D11">
            <v>76</v>
          </cell>
          <cell r="E11">
            <v>67.5</v>
          </cell>
          <cell r="F11">
            <v>73</v>
          </cell>
          <cell r="G11">
            <v>72.900000000000006</v>
          </cell>
        </row>
        <row r="12">
          <cell r="A12" t="str">
            <v>14-11</v>
          </cell>
          <cell r="B12">
            <v>80</v>
          </cell>
          <cell r="C12">
            <v>73</v>
          </cell>
          <cell r="D12">
            <v>65</v>
          </cell>
          <cell r="E12">
            <v>78</v>
          </cell>
          <cell r="F12">
            <v>71</v>
          </cell>
          <cell r="G12">
            <v>73.400000000000006</v>
          </cell>
        </row>
        <row r="13">
          <cell r="A13" t="str">
            <v>14-12</v>
          </cell>
          <cell r="B13">
            <v>70</v>
          </cell>
          <cell r="C13">
            <v>71</v>
          </cell>
          <cell r="D13">
            <v>64</v>
          </cell>
          <cell r="E13">
            <v>81</v>
          </cell>
          <cell r="F13">
            <v>85</v>
          </cell>
          <cell r="G13">
            <v>74.2</v>
          </cell>
        </row>
        <row r="14">
          <cell r="A14" t="str">
            <v>14-13</v>
          </cell>
          <cell r="B14">
            <v>90</v>
          </cell>
          <cell r="C14">
            <v>84</v>
          </cell>
          <cell r="D14">
            <v>72</v>
          </cell>
          <cell r="E14">
            <v>72</v>
          </cell>
          <cell r="F14">
            <v>76</v>
          </cell>
          <cell r="G14">
            <v>78.8</v>
          </cell>
        </row>
      </sheetData>
      <sheetData sheetId="1">
        <row r="2">
          <cell r="A2" t="str">
            <v>15-1</v>
          </cell>
          <cell r="G2" t="str">
            <v>缺</v>
          </cell>
        </row>
        <row r="3">
          <cell r="A3" t="str">
            <v>15-2</v>
          </cell>
          <cell r="B3">
            <v>75</v>
          </cell>
          <cell r="C3">
            <v>73</v>
          </cell>
          <cell r="D3">
            <v>61</v>
          </cell>
          <cell r="E3">
            <v>77</v>
          </cell>
          <cell r="F3">
            <v>77</v>
          </cell>
          <cell r="G3">
            <v>72.599999999999994</v>
          </cell>
        </row>
        <row r="4">
          <cell r="A4" t="str">
            <v>15-3</v>
          </cell>
          <cell r="B4">
            <v>81</v>
          </cell>
          <cell r="C4">
            <v>86</v>
          </cell>
          <cell r="D4">
            <v>77</v>
          </cell>
          <cell r="E4">
            <v>71</v>
          </cell>
          <cell r="F4">
            <v>76</v>
          </cell>
          <cell r="G4">
            <v>78.2</v>
          </cell>
        </row>
        <row r="5">
          <cell r="A5" t="str">
            <v>15-4</v>
          </cell>
          <cell r="B5">
            <v>88</v>
          </cell>
          <cell r="C5">
            <v>86</v>
          </cell>
          <cell r="D5">
            <v>76</v>
          </cell>
          <cell r="E5">
            <v>81</v>
          </cell>
          <cell r="F5">
            <v>84</v>
          </cell>
          <cell r="G5">
            <v>83</v>
          </cell>
        </row>
        <row r="6">
          <cell r="A6" t="str">
            <v>15-5</v>
          </cell>
          <cell r="B6">
            <v>65</v>
          </cell>
          <cell r="C6">
            <v>70</v>
          </cell>
          <cell r="D6">
            <v>74</v>
          </cell>
          <cell r="E6">
            <v>70</v>
          </cell>
          <cell r="F6">
            <v>65</v>
          </cell>
          <cell r="G6">
            <v>68.8</v>
          </cell>
        </row>
        <row r="7">
          <cell r="A7" t="str">
            <v>15-6</v>
          </cell>
          <cell r="B7">
            <v>77</v>
          </cell>
          <cell r="C7">
            <v>74</v>
          </cell>
          <cell r="D7">
            <v>89</v>
          </cell>
          <cell r="E7">
            <v>82</v>
          </cell>
          <cell r="F7">
            <v>75</v>
          </cell>
          <cell r="G7">
            <v>79.400000000000006</v>
          </cell>
        </row>
        <row r="8">
          <cell r="A8" t="str">
            <v>15-7</v>
          </cell>
          <cell r="B8">
            <v>77</v>
          </cell>
          <cell r="C8">
            <v>89</v>
          </cell>
          <cell r="D8">
            <v>82</v>
          </cell>
          <cell r="E8">
            <v>86</v>
          </cell>
          <cell r="F8">
            <v>82</v>
          </cell>
          <cell r="G8">
            <v>83.2</v>
          </cell>
        </row>
        <row r="9">
          <cell r="A9" t="str">
            <v>15-8</v>
          </cell>
          <cell r="B9">
            <v>66</v>
          </cell>
          <cell r="C9">
            <v>70</v>
          </cell>
          <cell r="D9">
            <v>60</v>
          </cell>
          <cell r="E9">
            <v>68</v>
          </cell>
          <cell r="F9">
            <v>69</v>
          </cell>
          <cell r="G9">
            <v>66.599999999999994</v>
          </cell>
        </row>
        <row r="10">
          <cell r="A10" t="str">
            <v>15-9</v>
          </cell>
          <cell r="B10">
            <v>88</v>
          </cell>
          <cell r="C10">
            <v>81</v>
          </cell>
          <cell r="D10">
            <v>89</v>
          </cell>
          <cell r="E10">
            <v>88</v>
          </cell>
          <cell r="F10">
            <v>81</v>
          </cell>
          <cell r="G10">
            <v>85.4</v>
          </cell>
        </row>
        <row r="11">
          <cell r="A11" t="str">
            <v>15-10</v>
          </cell>
          <cell r="G11" t="str">
            <v>缺</v>
          </cell>
        </row>
        <row r="12">
          <cell r="A12" t="str">
            <v>15-11</v>
          </cell>
          <cell r="B12">
            <v>72</v>
          </cell>
          <cell r="C12">
            <v>73</v>
          </cell>
          <cell r="D12">
            <v>80</v>
          </cell>
          <cell r="E12">
            <v>78</v>
          </cell>
          <cell r="F12">
            <v>72</v>
          </cell>
          <cell r="G12">
            <v>75</v>
          </cell>
        </row>
        <row r="13">
          <cell r="A13" t="str">
            <v>15-12</v>
          </cell>
          <cell r="B13">
            <v>89</v>
          </cell>
          <cell r="C13">
            <v>71</v>
          </cell>
          <cell r="D13">
            <v>78</v>
          </cell>
          <cell r="E13">
            <v>84</v>
          </cell>
          <cell r="F13">
            <v>75</v>
          </cell>
          <cell r="G13">
            <v>79.400000000000006</v>
          </cell>
        </row>
        <row r="14">
          <cell r="A14" t="str">
            <v>15-13</v>
          </cell>
          <cell r="B14">
            <v>78</v>
          </cell>
          <cell r="C14">
            <v>78</v>
          </cell>
          <cell r="D14">
            <v>78</v>
          </cell>
          <cell r="E14">
            <v>80</v>
          </cell>
          <cell r="F14">
            <v>80</v>
          </cell>
          <cell r="G14">
            <v>78.8</v>
          </cell>
        </row>
        <row r="15">
          <cell r="A15" t="str">
            <v>15-14</v>
          </cell>
          <cell r="B15">
            <v>79</v>
          </cell>
          <cell r="C15">
            <v>86</v>
          </cell>
          <cell r="D15">
            <v>73</v>
          </cell>
          <cell r="E15">
            <v>75</v>
          </cell>
          <cell r="F15">
            <v>78</v>
          </cell>
          <cell r="G15">
            <v>78.2</v>
          </cell>
        </row>
        <row r="16">
          <cell r="A16" t="str">
            <v>15-15</v>
          </cell>
          <cell r="B16">
            <v>87</v>
          </cell>
          <cell r="C16">
            <v>75</v>
          </cell>
          <cell r="D16">
            <v>79</v>
          </cell>
          <cell r="E16">
            <v>69</v>
          </cell>
          <cell r="F16">
            <v>79</v>
          </cell>
          <cell r="G16">
            <v>77.8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4"/>
  <sheetViews>
    <sheetView tabSelected="1" topLeftCell="A61" zoomScale="90" zoomScaleNormal="90" workbookViewId="0">
      <selection activeCell="D167" sqref="D167"/>
    </sheetView>
  </sheetViews>
  <sheetFormatPr defaultColWidth="9.125" defaultRowHeight="42" customHeight="1"/>
  <cols>
    <col min="1" max="1" width="15.75" style="1" customWidth="1"/>
    <col min="2" max="2" width="13.375" style="1" customWidth="1"/>
    <col min="3" max="3" width="9.75" style="3" customWidth="1"/>
    <col min="4" max="4" width="8.75" style="3" customWidth="1"/>
    <col min="5" max="5" width="9.5" style="3" customWidth="1"/>
    <col min="6" max="6" width="9.625" style="3" customWidth="1"/>
    <col min="7" max="7" width="9.75" style="3" customWidth="1"/>
    <col min="8" max="8" width="12" style="2" customWidth="1"/>
    <col min="9" max="11" width="16.5" style="3" hidden="1" customWidth="1"/>
    <col min="12" max="12" width="11" style="1" hidden="1" customWidth="1"/>
    <col min="13" max="16384" width="9.125" style="1"/>
  </cols>
  <sheetData>
    <row r="1" spans="1:13" ht="29.25" customHeight="1">
      <c r="A1" s="7" t="s">
        <v>192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10" customFormat="1" ht="42" customHeight="1">
      <c r="A2" s="8" t="s">
        <v>0</v>
      </c>
      <c r="B2" s="8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3</v>
      </c>
      <c r="J2" s="5" t="s">
        <v>4</v>
      </c>
      <c r="K2" s="5" t="s">
        <v>8</v>
      </c>
      <c r="L2" s="8" t="s">
        <v>9</v>
      </c>
      <c r="M2" s="9" t="s">
        <v>193</v>
      </c>
    </row>
    <row r="3" spans="1:13" s="10" customFormat="1" ht="30" customHeight="1">
      <c r="A3" s="4" t="s">
        <v>10</v>
      </c>
      <c r="B3" s="4" t="s">
        <v>11</v>
      </c>
      <c r="C3" s="11">
        <v>73.900000000000006</v>
      </c>
      <c r="D3" s="11">
        <v>88.8</v>
      </c>
      <c r="E3" s="11">
        <v>89.4</v>
      </c>
      <c r="F3" s="11">
        <v>89.04</v>
      </c>
      <c r="G3" s="11">
        <v>84.498000000000005</v>
      </c>
      <c r="H3" s="12">
        <v>1</v>
      </c>
      <c r="I3" s="11" t="e">
        <f>VLOOKUP(#REF!,[1]面试成绩!$A$4:$G$24,7,FALSE)</f>
        <v>#REF!</v>
      </c>
      <c r="J3" s="11" t="e">
        <f>VLOOKUP(#REF!,[1]面试成绩!$A$4:$M$24,13,FALSE)</f>
        <v>#REF!</v>
      </c>
      <c r="K3" s="11" t="e">
        <f>VLOOKUP(#REF!,[1]面试成绩!$A$4:$N$24,14,FALSE)</f>
        <v>#REF!</v>
      </c>
      <c r="L3" s="11" t="e">
        <f>0.3*C3+0.7*K3</f>
        <v>#REF!</v>
      </c>
      <c r="M3" s="9" t="s">
        <v>194</v>
      </c>
    </row>
    <row r="4" spans="1:13" s="10" customFormat="1" ht="30" customHeight="1">
      <c r="A4" s="4" t="s">
        <v>10</v>
      </c>
      <c r="B4" s="4" t="s">
        <v>12</v>
      </c>
      <c r="C4" s="11">
        <v>77.7</v>
      </c>
      <c r="D4" s="11">
        <v>87.2</v>
      </c>
      <c r="E4" s="11">
        <v>82.8</v>
      </c>
      <c r="F4" s="11">
        <v>85.44</v>
      </c>
      <c r="G4" s="11">
        <v>83.117999999999995</v>
      </c>
      <c r="H4" s="12">
        <v>2</v>
      </c>
      <c r="I4" s="11" t="e">
        <f>VLOOKUP(#REF!,[1]面试成绩!$A$4:$G$24,7,FALSE)</f>
        <v>#REF!</v>
      </c>
      <c r="J4" s="11" t="e">
        <f>VLOOKUP(#REF!,[1]面试成绩!$A$4:$M$24,13,FALSE)</f>
        <v>#REF!</v>
      </c>
      <c r="K4" s="11" t="e">
        <f>VLOOKUP(#REF!,[1]面试成绩!$A$4:$N$24,14,FALSE)</f>
        <v>#REF!</v>
      </c>
      <c r="L4" s="11" t="e">
        <f t="shared" ref="L4:L23" si="0">0.3*C4+0.7*K4</f>
        <v>#REF!</v>
      </c>
      <c r="M4" s="9" t="s">
        <v>194</v>
      </c>
    </row>
    <row r="5" spans="1:13" s="10" customFormat="1" ht="30" customHeight="1">
      <c r="A5" s="4" t="s">
        <v>10</v>
      </c>
      <c r="B5" s="4" t="s">
        <v>13</v>
      </c>
      <c r="C5" s="11">
        <v>73.099999999999994</v>
      </c>
      <c r="D5" s="11">
        <v>87.4</v>
      </c>
      <c r="E5" s="11">
        <v>85.2</v>
      </c>
      <c r="F5" s="11">
        <v>86.52</v>
      </c>
      <c r="G5" s="11">
        <v>82.494</v>
      </c>
      <c r="H5" s="12">
        <v>3</v>
      </c>
      <c r="I5" s="11" t="e">
        <f>VLOOKUP(#REF!,[1]面试成绩!$A$4:$G$24,7,FALSE)</f>
        <v>#REF!</v>
      </c>
      <c r="J5" s="11" t="e">
        <f>VLOOKUP(#REF!,[1]面试成绩!$A$4:$M$24,13,FALSE)</f>
        <v>#REF!</v>
      </c>
      <c r="K5" s="11" t="e">
        <f>VLOOKUP(#REF!,[1]面试成绩!$A$4:$N$24,14,FALSE)</f>
        <v>#REF!</v>
      </c>
      <c r="L5" s="11" t="e">
        <f t="shared" si="0"/>
        <v>#REF!</v>
      </c>
      <c r="M5" s="9" t="s">
        <v>194</v>
      </c>
    </row>
    <row r="6" spans="1:13" s="10" customFormat="1" ht="30" customHeight="1">
      <c r="A6" s="4" t="s">
        <v>10</v>
      </c>
      <c r="B6" s="4" t="s">
        <v>14</v>
      </c>
      <c r="C6" s="11">
        <v>72.900000000000006</v>
      </c>
      <c r="D6" s="11">
        <v>87.4</v>
      </c>
      <c r="E6" s="11">
        <v>85</v>
      </c>
      <c r="F6" s="11">
        <v>86.44</v>
      </c>
      <c r="G6" s="11">
        <v>82.378</v>
      </c>
      <c r="H6" s="12">
        <v>4</v>
      </c>
      <c r="I6" s="11" t="e">
        <f>VLOOKUP(#REF!,[1]面试成绩!$A$4:$G$24,7,FALSE)</f>
        <v>#REF!</v>
      </c>
      <c r="J6" s="11" t="e">
        <f>VLOOKUP(#REF!,[1]面试成绩!$A$4:$M$24,13,FALSE)</f>
        <v>#REF!</v>
      </c>
      <c r="K6" s="11" t="e">
        <f>VLOOKUP(#REF!,[1]面试成绩!$A$4:$N$24,14,FALSE)</f>
        <v>#REF!</v>
      </c>
      <c r="L6" s="11" t="e">
        <f t="shared" si="0"/>
        <v>#REF!</v>
      </c>
      <c r="M6" s="9" t="s">
        <v>194</v>
      </c>
    </row>
    <row r="7" spans="1:13" s="10" customFormat="1" ht="30" customHeight="1">
      <c r="A7" s="4" t="s">
        <v>10</v>
      </c>
      <c r="B7" s="4" t="s">
        <v>15</v>
      </c>
      <c r="C7" s="11">
        <v>78.400000000000006</v>
      </c>
      <c r="D7" s="11">
        <v>82</v>
      </c>
      <c r="E7" s="11">
        <v>81.2</v>
      </c>
      <c r="F7" s="11">
        <v>81.680000000000007</v>
      </c>
      <c r="G7" s="11">
        <v>80.695999999999998</v>
      </c>
      <c r="H7" s="12">
        <v>5</v>
      </c>
      <c r="I7" s="11" t="e">
        <f>VLOOKUP(#REF!,[1]面试成绩!$A$4:$G$24,7,FALSE)</f>
        <v>#REF!</v>
      </c>
      <c r="J7" s="11" t="e">
        <f>VLOOKUP(#REF!,[1]面试成绩!$A$4:$M$24,13,FALSE)</f>
        <v>#REF!</v>
      </c>
      <c r="K7" s="11" t="e">
        <f>VLOOKUP(#REF!,[1]面试成绩!$A$4:$N$24,14,FALSE)</f>
        <v>#REF!</v>
      </c>
      <c r="L7" s="11" t="e">
        <f t="shared" si="0"/>
        <v>#REF!</v>
      </c>
      <c r="M7" s="9" t="s">
        <v>194</v>
      </c>
    </row>
    <row r="8" spans="1:13" s="10" customFormat="1" ht="30" customHeight="1">
      <c r="A8" s="4" t="s">
        <v>10</v>
      </c>
      <c r="B8" s="4" t="s">
        <v>16</v>
      </c>
      <c r="C8" s="11">
        <v>79.599999999999994</v>
      </c>
      <c r="D8" s="11">
        <v>81.599999999999994</v>
      </c>
      <c r="E8" s="11">
        <v>76.2</v>
      </c>
      <c r="F8" s="11">
        <v>79.44</v>
      </c>
      <c r="G8" s="11">
        <v>79.488</v>
      </c>
      <c r="H8" s="12">
        <v>6</v>
      </c>
      <c r="I8" s="11" t="e">
        <f>VLOOKUP(#REF!,[1]面试成绩!$A$4:$G$24,7,FALSE)</f>
        <v>#REF!</v>
      </c>
      <c r="J8" s="11" t="e">
        <f>VLOOKUP(#REF!,[1]面试成绩!$A$4:$M$24,13,FALSE)</f>
        <v>#REF!</v>
      </c>
      <c r="K8" s="11" t="e">
        <f>VLOOKUP(#REF!,[1]面试成绩!$A$4:$N$24,14,FALSE)</f>
        <v>#REF!</v>
      </c>
      <c r="L8" s="11" t="e">
        <f t="shared" si="0"/>
        <v>#REF!</v>
      </c>
      <c r="M8" s="9" t="s">
        <v>194</v>
      </c>
    </row>
    <row r="9" spans="1:13" s="10" customFormat="1" ht="30" customHeight="1">
      <c r="A9" s="4" t="s">
        <v>10</v>
      </c>
      <c r="B9" s="4" t="s">
        <v>17</v>
      </c>
      <c r="C9" s="11">
        <v>72.400000000000006</v>
      </c>
      <c r="D9" s="11">
        <v>83.4</v>
      </c>
      <c r="E9" s="11">
        <v>81</v>
      </c>
      <c r="F9" s="11">
        <v>82.44</v>
      </c>
      <c r="G9" s="11">
        <v>79.427999999999997</v>
      </c>
      <c r="H9" s="12">
        <v>7</v>
      </c>
      <c r="I9" s="11" t="e">
        <f>VLOOKUP(#REF!,[1]面试成绩!$A$4:$G$24,7,FALSE)</f>
        <v>#REF!</v>
      </c>
      <c r="J9" s="11" t="e">
        <f>VLOOKUP(#REF!,[1]面试成绩!$A$4:$M$24,13,FALSE)</f>
        <v>#REF!</v>
      </c>
      <c r="K9" s="11" t="e">
        <f>VLOOKUP(#REF!,[1]面试成绩!$A$4:$N$24,14,FALSE)</f>
        <v>#REF!</v>
      </c>
      <c r="L9" s="11" t="e">
        <f t="shared" si="0"/>
        <v>#REF!</v>
      </c>
      <c r="M9" s="9" t="s">
        <v>194</v>
      </c>
    </row>
    <row r="10" spans="1:13" s="10" customFormat="1" ht="30" customHeight="1">
      <c r="A10" s="4" t="s">
        <v>10</v>
      </c>
      <c r="B10" s="4" t="s">
        <v>18</v>
      </c>
      <c r="C10" s="11">
        <v>71.2</v>
      </c>
      <c r="D10" s="11">
        <v>83.2</v>
      </c>
      <c r="E10" s="11">
        <v>81.8</v>
      </c>
      <c r="F10" s="11">
        <v>82.64</v>
      </c>
      <c r="G10" s="11">
        <v>79.207999999999998</v>
      </c>
      <c r="H10" s="12">
        <v>8</v>
      </c>
      <c r="I10" s="11" t="e">
        <f>VLOOKUP(#REF!,[1]面试成绩!$A$4:$G$24,7,FALSE)</f>
        <v>#REF!</v>
      </c>
      <c r="J10" s="11" t="e">
        <f>VLOOKUP(#REF!,[1]面试成绩!$A$4:$M$24,13,FALSE)</f>
        <v>#REF!</v>
      </c>
      <c r="K10" s="11" t="e">
        <f>VLOOKUP(#REF!,[1]面试成绩!$A$4:$N$24,14,FALSE)</f>
        <v>#REF!</v>
      </c>
      <c r="L10" s="11" t="e">
        <f t="shared" si="0"/>
        <v>#REF!</v>
      </c>
      <c r="M10" s="9" t="s">
        <v>194</v>
      </c>
    </row>
    <row r="11" spans="1:13" s="10" customFormat="1" ht="30" customHeight="1">
      <c r="A11" s="4" t="s">
        <v>10</v>
      </c>
      <c r="B11" s="4" t="s">
        <v>19</v>
      </c>
      <c r="C11" s="11">
        <v>73.900000000000006</v>
      </c>
      <c r="D11" s="11">
        <v>80.8</v>
      </c>
      <c r="E11" s="11">
        <v>81.400000000000006</v>
      </c>
      <c r="F11" s="11">
        <v>81.040000000000006</v>
      </c>
      <c r="G11" s="11">
        <v>78.897999999999996</v>
      </c>
      <c r="H11" s="12">
        <v>9</v>
      </c>
      <c r="I11" s="11" t="e">
        <f>VLOOKUP(#REF!,[1]面试成绩!$A$4:$G$24,7,FALSE)</f>
        <v>#REF!</v>
      </c>
      <c r="J11" s="11" t="e">
        <f>VLOOKUP(#REF!,[1]面试成绩!$A$4:$M$24,13,FALSE)</f>
        <v>#REF!</v>
      </c>
      <c r="K11" s="11" t="e">
        <f>VLOOKUP(#REF!,[1]面试成绩!$A$4:$N$24,14,FALSE)</f>
        <v>#REF!</v>
      </c>
      <c r="L11" s="11" t="e">
        <f t="shared" si="0"/>
        <v>#REF!</v>
      </c>
      <c r="M11" s="9" t="s">
        <v>194</v>
      </c>
    </row>
    <row r="12" spans="1:13" s="10" customFormat="1" ht="30" customHeight="1">
      <c r="A12" s="4" t="s">
        <v>10</v>
      </c>
      <c r="B12" s="4" t="s">
        <v>20</v>
      </c>
      <c r="C12" s="11">
        <v>71.3</v>
      </c>
      <c r="D12" s="11">
        <v>82.4</v>
      </c>
      <c r="E12" s="11">
        <v>81.2</v>
      </c>
      <c r="F12" s="11">
        <v>81.92</v>
      </c>
      <c r="G12" s="11">
        <v>78.733999999999995</v>
      </c>
      <c r="H12" s="12">
        <v>10</v>
      </c>
      <c r="I12" s="11" t="e">
        <f>VLOOKUP(#REF!,[1]面试成绩!$A$4:$G$24,7,FALSE)</f>
        <v>#REF!</v>
      </c>
      <c r="J12" s="11" t="e">
        <f>VLOOKUP(#REF!,[1]面试成绩!$A$4:$M$24,13,FALSE)</f>
        <v>#REF!</v>
      </c>
      <c r="K12" s="11" t="e">
        <f>VLOOKUP(#REF!,[1]面试成绩!$A$4:$N$24,14,FALSE)</f>
        <v>#REF!</v>
      </c>
      <c r="L12" s="11" t="e">
        <f t="shared" si="0"/>
        <v>#REF!</v>
      </c>
      <c r="M12" s="9" t="s">
        <v>194</v>
      </c>
    </row>
    <row r="13" spans="1:13" s="10" customFormat="1" ht="30" customHeight="1">
      <c r="A13" s="4" t="s">
        <v>10</v>
      </c>
      <c r="B13" s="4" t="s">
        <v>21</v>
      </c>
      <c r="C13" s="11">
        <v>74.400000000000006</v>
      </c>
      <c r="D13" s="11">
        <v>80.8</v>
      </c>
      <c r="E13" s="11">
        <v>79.400000000000006</v>
      </c>
      <c r="F13" s="11">
        <v>80.239999999999995</v>
      </c>
      <c r="G13" s="11">
        <v>78.488</v>
      </c>
      <c r="H13" s="12">
        <v>11</v>
      </c>
      <c r="I13" s="11" t="e">
        <f>VLOOKUP(#REF!,[1]面试成绩!$A$4:$G$24,7,FALSE)</f>
        <v>#REF!</v>
      </c>
      <c r="J13" s="11" t="e">
        <f>VLOOKUP(#REF!,[1]面试成绩!$A$4:$M$24,13,FALSE)</f>
        <v>#REF!</v>
      </c>
      <c r="K13" s="11" t="e">
        <f>VLOOKUP(#REF!,[1]面试成绩!$A$4:$N$24,14,FALSE)</f>
        <v>#REF!</v>
      </c>
      <c r="L13" s="11" t="e">
        <f t="shared" si="0"/>
        <v>#REF!</v>
      </c>
      <c r="M13" s="9" t="s">
        <v>194</v>
      </c>
    </row>
    <row r="14" spans="1:13" s="10" customFormat="1" ht="30" customHeight="1">
      <c r="A14" s="4" t="s">
        <v>10</v>
      </c>
      <c r="B14" s="13" t="s">
        <v>22</v>
      </c>
      <c r="C14" s="11">
        <v>78.900000000000006</v>
      </c>
      <c r="D14" s="11">
        <v>82.2</v>
      </c>
      <c r="E14" s="11">
        <v>72</v>
      </c>
      <c r="F14" s="11">
        <v>78.12</v>
      </c>
      <c r="G14" s="11">
        <v>78.353999999999999</v>
      </c>
      <c r="H14" s="12">
        <v>12</v>
      </c>
      <c r="I14" s="11" t="e">
        <f>VLOOKUP(#REF!,[1]面试成绩!$A$4:$G$24,7,FALSE)</f>
        <v>#REF!</v>
      </c>
      <c r="J14" s="11" t="e">
        <f>VLOOKUP(#REF!,[1]面试成绩!$A$4:$M$24,13,FALSE)</f>
        <v>#REF!</v>
      </c>
      <c r="K14" s="11" t="e">
        <f>VLOOKUP(#REF!,[1]面试成绩!$A$4:$N$24,14,FALSE)</f>
        <v>#REF!</v>
      </c>
      <c r="L14" s="11" t="e">
        <f t="shared" si="0"/>
        <v>#REF!</v>
      </c>
      <c r="M14" s="4"/>
    </row>
    <row r="15" spans="1:13" s="10" customFormat="1" ht="30" customHeight="1">
      <c r="A15" s="4" t="s">
        <v>10</v>
      </c>
      <c r="B15" s="4" t="s">
        <v>23</v>
      </c>
      <c r="C15" s="11">
        <v>71.400000000000006</v>
      </c>
      <c r="D15" s="11">
        <v>82.2</v>
      </c>
      <c r="E15" s="11">
        <v>79</v>
      </c>
      <c r="F15" s="11">
        <v>80.92</v>
      </c>
      <c r="G15" s="11">
        <v>78.063999999999993</v>
      </c>
      <c r="H15" s="12">
        <v>13</v>
      </c>
      <c r="I15" s="11" t="e">
        <f>VLOOKUP(#REF!,[1]面试成绩!$A$4:$G$24,7,FALSE)</f>
        <v>#REF!</v>
      </c>
      <c r="J15" s="11" t="e">
        <f>VLOOKUP(#REF!,[1]面试成绩!$A$4:$M$24,13,FALSE)</f>
        <v>#REF!</v>
      </c>
      <c r="K15" s="11" t="e">
        <f>VLOOKUP(#REF!,[1]面试成绩!$A$4:$N$24,14,FALSE)</f>
        <v>#REF!</v>
      </c>
      <c r="L15" s="11" t="e">
        <f t="shared" si="0"/>
        <v>#REF!</v>
      </c>
      <c r="M15" s="4"/>
    </row>
    <row r="16" spans="1:13" s="10" customFormat="1" ht="30" customHeight="1">
      <c r="A16" s="4" t="s">
        <v>10</v>
      </c>
      <c r="B16" s="4" t="s">
        <v>24</v>
      </c>
      <c r="C16" s="11">
        <v>71.900000000000006</v>
      </c>
      <c r="D16" s="11">
        <v>79.2</v>
      </c>
      <c r="E16" s="11">
        <v>78.599999999999994</v>
      </c>
      <c r="F16" s="11">
        <v>78.959999999999994</v>
      </c>
      <c r="G16" s="11">
        <v>76.841999999999999</v>
      </c>
      <c r="H16" s="12">
        <v>14</v>
      </c>
      <c r="I16" s="11" t="e">
        <f>VLOOKUP(#REF!,[1]面试成绩!$A$4:$G$24,7,FALSE)</f>
        <v>#REF!</v>
      </c>
      <c r="J16" s="11" t="e">
        <f>VLOOKUP(#REF!,[1]面试成绩!$A$4:$M$24,13,FALSE)</f>
        <v>#REF!</v>
      </c>
      <c r="K16" s="11" t="e">
        <f>VLOOKUP(#REF!,[1]面试成绩!$A$4:$N$24,14,FALSE)</f>
        <v>#REF!</v>
      </c>
      <c r="L16" s="11" t="e">
        <f t="shared" si="0"/>
        <v>#REF!</v>
      </c>
      <c r="M16" s="4"/>
    </row>
    <row r="17" spans="1:13" s="10" customFormat="1" ht="30" customHeight="1">
      <c r="A17" s="4" t="s">
        <v>10</v>
      </c>
      <c r="B17" s="4" t="s">
        <v>25</v>
      </c>
      <c r="C17" s="11">
        <v>73.900000000000006</v>
      </c>
      <c r="D17" s="11">
        <v>79</v>
      </c>
      <c r="E17" s="11">
        <v>73.8</v>
      </c>
      <c r="F17" s="11">
        <v>76.92</v>
      </c>
      <c r="G17" s="11">
        <v>76.013999999999996</v>
      </c>
      <c r="H17" s="12">
        <v>15</v>
      </c>
      <c r="I17" s="11" t="e">
        <f>VLOOKUP(#REF!,[1]面试成绩!$A$4:$G$24,7,FALSE)</f>
        <v>#REF!</v>
      </c>
      <c r="J17" s="11" t="e">
        <f>VLOOKUP(#REF!,[1]面试成绩!$A$4:$M$24,13,FALSE)</f>
        <v>#REF!</v>
      </c>
      <c r="K17" s="11" t="e">
        <f>VLOOKUP(#REF!,[1]面试成绩!$A$4:$N$24,14,FALSE)</f>
        <v>#REF!</v>
      </c>
      <c r="L17" s="11" t="e">
        <f t="shared" si="0"/>
        <v>#REF!</v>
      </c>
      <c r="M17" s="4"/>
    </row>
    <row r="18" spans="1:13" s="10" customFormat="1" ht="30" customHeight="1">
      <c r="A18" s="4" t="s">
        <v>10</v>
      </c>
      <c r="B18" s="4" t="s">
        <v>26</v>
      </c>
      <c r="C18" s="11">
        <v>71.599999999999994</v>
      </c>
      <c r="D18" s="11">
        <v>82</v>
      </c>
      <c r="E18" s="11">
        <v>71.599999999999994</v>
      </c>
      <c r="F18" s="11">
        <v>77.84</v>
      </c>
      <c r="G18" s="11">
        <v>75.968000000000004</v>
      </c>
      <c r="H18" s="12">
        <v>16</v>
      </c>
      <c r="I18" s="11" t="e">
        <f>VLOOKUP(#REF!,[1]面试成绩!$A$4:$G$24,7,FALSE)</f>
        <v>#REF!</v>
      </c>
      <c r="J18" s="11" t="e">
        <f>VLOOKUP(#REF!,[1]面试成绩!$A$4:$M$24,13,FALSE)</f>
        <v>#REF!</v>
      </c>
      <c r="K18" s="11" t="e">
        <f>VLOOKUP(#REF!,[1]面试成绩!$A$4:$N$24,14,FALSE)</f>
        <v>#REF!</v>
      </c>
      <c r="L18" s="11" t="e">
        <f t="shared" si="0"/>
        <v>#REF!</v>
      </c>
      <c r="M18" s="4"/>
    </row>
    <row r="19" spans="1:13" s="10" customFormat="1" ht="30" customHeight="1">
      <c r="A19" s="4" t="s">
        <v>10</v>
      </c>
      <c r="B19" s="4" t="s">
        <v>27</v>
      </c>
      <c r="C19" s="11">
        <v>75.599999999999994</v>
      </c>
      <c r="D19" s="11">
        <v>72.8</v>
      </c>
      <c r="E19" s="11">
        <v>77</v>
      </c>
      <c r="F19" s="11">
        <v>74.48</v>
      </c>
      <c r="G19" s="11">
        <v>74.816000000000003</v>
      </c>
      <c r="H19" s="12">
        <v>17</v>
      </c>
      <c r="I19" s="11" t="e">
        <f>VLOOKUP(#REF!,[1]面试成绩!$A$4:$G$24,7,FALSE)</f>
        <v>#REF!</v>
      </c>
      <c r="J19" s="11" t="e">
        <f>VLOOKUP(#REF!,[1]面试成绩!$A$4:$M$24,13,FALSE)</f>
        <v>#REF!</v>
      </c>
      <c r="K19" s="11" t="e">
        <f>VLOOKUP(#REF!,[1]面试成绩!$A$4:$N$24,14,FALSE)</f>
        <v>#REF!</v>
      </c>
      <c r="L19" s="11" t="e">
        <f t="shared" si="0"/>
        <v>#REF!</v>
      </c>
      <c r="M19" s="4"/>
    </row>
    <row r="20" spans="1:13" s="10" customFormat="1" ht="30" customHeight="1">
      <c r="A20" s="4" t="s">
        <v>10</v>
      </c>
      <c r="B20" s="4" t="s">
        <v>28</v>
      </c>
      <c r="C20" s="11">
        <v>72.400000000000006</v>
      </c>
      <c r="D20" s="11">
        <v>75.599999999999994</v>
      </c>
      <c r="E20" s="11">
        <v>76.2</v>
      </c>
      <c r="F20" s="11">
        <v>75.84</v>
      </c>
      <c r="G20" s="11">
        <v>74.808000000000007</v>
      </c>
      <c r="H20" s="12">
        <v>18</v>
      </c>
      <c r="I20" s="11" t="e">
        <f>VLOOKUP(#REF!,[1]面试成绩!$A$4:$G$24,7,FALSE)</f>
        <v>#REF!</v>
      </c>
      <c r="J20" s="11" t="e">
        <f>VLOOKUP(#REF!,[1]面试成绩!$A$4:$M$24,13,FALSE)</f>
        <v>#REF!</v>
      </c>
      <c r="K20" s="11" t="e">
        <f>VLOOKUP(#REF!,[1]面试成绩!$A$4:$N$24,14,FALSE)</f>
        <v>#REF!</v>
      </c>
      <c r="L20" s="11" t="e">
        <f t="shared" si="0"/>
        <v>#REF!</v>
      </c>
      <c r="M20" s="4"/>
    </row>
    <row r="21" spans="1:13" s="10" customFormat="1" ht="30" customHeight="1">
      <c r="A21" s="4" t="s">
        <v>10</v>
      </c>
      <c r="B21" s="4" t="s">
        <v>29</v>
      </c>
      <c r="C21" s="11">
        <v>73.7</v>
      </c>
      <c r="D21" s="11">
        <v>76</v>
      </c>
      <c r="E21" s="11">
        <v>72.400000000000006</v>
      </c>
      <c r="F21" s="11">
        <v>74.56</v>
      </c>
      <c r="G21" s="11">
        <v>74.302000000000007</v>
      </c>
      <c r="H21" s="12">
        <v>19</v>
      </c>
      <c r="I21" s="11" t="e">
        <f>VLOOKUP(#REF!,[1]面试成绩!$A$4:$G$24,7,FALSE)</f>
        <v>#REF!</v>
      </c>
      <c r="J21" s="11" t="e">
        <f>VLOOKUP(#REF!,[1]面试成绩!$A$4:$M$24,13,FALSE)</f>
        <v>#REF!</v>
      </c>
      <c r="K21" s="11" t="e">
        <f>VLOOKUP(#REF!,[1]面试成绩!$A$4:$N$24,14,FALSE)</f>
        <v>#REF!</v>
      </c>
      <c r="L21" s="11" t="e">
        <f t="shared" si="0"/>
        <v>#REF!</v>
      </c>
      <c r="M21" s="4"/>
    </row>
    <row r="22" spans="1:13" s="10" customFormat="1" ht="30" customHeight="1">
      <c r="A22" s="4" t="s">
        <v>10</v>
      </c>
      <c r="B22" s="4" t="s">
        <v>30</v>
      </c>
      <c r="C22" s="11">
        <v>74.7</v>
      </c>
      <c r="D22" s="11">
        <v>72.2</v>
      </c>
      <c r="E22" s="11">
        <v>72.599999999999994</v>
      </c>
      <c r="F22" s="11">
        <v>72.36</v>
      </c>
      <c r="G22" s="11">
        <v>73.061999999999998</v>
      </c>
      <c r="H22" s="12">
        <v>20</v>
      </c>
      <c r="I22" s="11" t="e">
        <f>VLOOKUP(#REF!,[1]面试成绩!$A$4:$G$24,7,FALSE)</f>
        <v>#REF!</v>
      </c>
      <c r="J22" s="11" t="e">
        <f>VLOOKUP(#REF!,[1]面试成绩!$A$4:$M$24,13,FALSE)</f>
        <v>#REF!</v>
      </c>
      <c r="K22" s="11" t="e">
        <f>VLOOKUP(#REF!,[1]面试成绩!$A$4:$N$24,14,FALSE)</f>
        <v>#REF!</v>
      </c>
      <c r="L22" s="11" t="e">
        <f t="shared" si="0"/>
        <v>#REF!</v>
      </c>
      <c r="M22" s="4"/>
    </row>
    <row r="23" spans="1:13" s="10" customFormat="1" ht="30" customHeight="1">
      <c r="A23" s="4" t="s">
        <v>10</v>
      </c>
      <c r="B23" s="4" t="s">
        <v>31</v>
      </c>
      <c r="C23" s="11">
        <v>74.599999999999994</v>
      </c>
      <c r="D23" s="11">
        <v>62.8</v>
      </c>
      <c r="E23" s="11">
        <v>66.8</v>
      </c>
      <c r="F23" s="11">
        <v>64.400000000000006</v>
      </c>
      <c r="G23" s="11">
        <v>67.459999999999994</v>
      </c>
      <c r="H23" s="12">
        <v>21</v>
      </c>
      <c r="I23" s="11" t="e">
        <f>VLOOKUP(#REF!,[1]面试成绩!$A$4:$G$24,7,FALSE)</f>
        <v>#REF!</v>
      </c>
      <c r="J23" s="11" t="e">
        <f>VLOOKUP(#REF!,[1]面试成绩!$A$4:$M$24,13,FALSE)</f>
        <v>#REF!</v>
      </c>
      <c r="K23" s="11" t="e">
        <f>VLOOKUP(#REF!,[1]面试成绩!$A$4:$N$24,14,FALSE)</f>
        <v>#REF!</v>
      </c>
      <c r="L23" s="11" t="e">
        <f t="shared" si="0"/>
        <v>#REF!</v>
      </c>
      <c r="M23" s="4"/>
    </row>
    <row r="24" spans="1:13" s="10" customFormat="1" ht="30" customHeight="1">
      <c r="A24" s="8" t="s">
        <v>0</v>
      </c>
      <c r="B24" s="8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6" t="s">
        <v>7</v>
      </c>
      <c r="I24" s="5" t="s">
        <v>3</v>
      </c>
      <c r="J24" s="5" t="s">
        <v>4</v>
      </c>
      <c r="K24" s="5" t="s">
        <v>8</v>
      </c>
      <c r="L24" s="8" t="s">
        <v>9</v>
      </c>
      <c r="M24" s="9" t="s">
        <v>193</v>
      </c>
    </row>
    <row r="25" spans="1:13" s="10" customFormat="1" ht="30" customHeight="1">
      <c r="A25" s="4" t="s">
        <v>33</v>
      </c>
      <c r="B25" s="4" t="s">
        <v>34</v>
      </c>
      <c r="C25" s="11">
        <v>76.099999999999994</v>
      </c>
      <c r="D25" s="11">
        <v>82.6</v>
      </c>
      <c r="E25" s="11">
        <v>83.6</v>
      </c>
      <c r="F25" s="11">
        <v>83</v>
      </c>
      <c r="G25" s="11">
        <v>80.930000000000007</v>
      </c>
      <c r="H25" s="12">
        <v>1</v>
      </c>
      <c r="I25" s="11" t="e">
        <f>VLOOKUP(#REF!,[2]面试成绩!$A$4:$G$25,7,FALSE)</f>
        <v>#REF!</v>
      </c>
      <c r="J25" s="11" t="e">
        <f>VLOOKUP(#REF!,[2]面试成绩!$A$4:$M$25,13,FALSE)</f>
        <v>#REF!</v>
      </c>
      <c r="K25" s="11" t="e">
        <f>VLOOKUP(#REF!,[2]面试成绩!$A$4:$N$25,14,FALSE)</f>
        <v>#REF!</v>
      </c>
      <c r="L25" s="11" t="e">
        <f>0.3*C25+0.7*K25</f>
        <v>#REF!</v>
      </c>
      <c r="M25" s="9" t="s">
        <v>194</v>
      </c>
    </row>
    <row r="26" spans="1:13" s="10" customFormat="1" ht="30" customHeight="1">
      <c r="A26" s="4" t="s">
        <v>33</v>
      </c>
      <c r="B26" s="4" t="s">
        <v>35</v>
      </c>
      <c r="C26" s="11">
        <v>69.099999999999994</v>
      </c>
      <c r="D26" s="11">
        <v>83</v>
      </c>
      <c r="E26" s="11">
        <v>82.4</v>
      </c>
      <c r="F26" s="11">
        <v>82.76</v>
      </c>
      <c r="G26" s="11">
        <v>78.662000000000006</v>
      </c>
      <c r="H26" s="12">
        <v>2</v>
      </c>
      <c r="I26" s="11" t="e">
        <f>VLOOKUP(#REF!,[2]面试成绩!$A$4:$G$25,7,FALSE)</f>
        <v>#REF!</v>
      </c>
      <c r="J26" s="11" t="e">
        <f>VLOOKUP(#REF!,[2]面试成绩!$A$4:$M$25,13,FALSE)</f>
        <v>#REF!</v>
      </c>
      <c r="K26" s="11" t="e">
        <f>VLOOKUP(#REF!,[2]面试成绩!$A$4:$N$25,14,FALSE)</f>
        <v>#REF!</v>
      </c>
      <c r="L26" s="11" t="e">
        <f>0.3*C26+0.7*K26</f>
        <v>#REF!</v>
      </c>
      <c r="M26" s="9" t="s">
        <v>194</v>
      </c>
    </row>
    <row r="27" spans="1:13" s="10" customFormat="1" ht="30" customHeight="1">
      <c r="A27" s="4" t="s">
        <v>33</v>
      </c>
      <c r="B27" s="4" t="s">
        <v>36</v>
      </c>
      <c r="C27" s="11">
        <v>67.900000000000006</v>
      </c>
      <c r="D27" s="11">
        <v>75.400000000000006</v>
      </c>
      <c r="E27" s="11">
        <v>72.599999999999994</v>
      </c>
      <c r="F27" s="11">
        <v>74.28</v>
      </c>
      <c r="G27" s="11">
        <v>72.366</v>
      </c>
      <c r="H27" s="12">
        <v>3</v>
      </c>
      <c r="I27" s="11" t="e">
        <f>VLOOKUP(#REF!,[2]面试成绩!$A$4:$G$25,7,FALSE)</f>
        <v>#REF!</v>
      </c>
      <c r="J27" s="11" t="e">
        <f>VLOOKUP(#REF!,[2]面试成绩!$A$4:$M$25,13,FALSE)</f>
        <v>#REF!</v>
      </c>
      <c r="K27" s="11" t="e">
        <f>VLOOKUP(#REF!,[2]面试成绩!$A$4:$N$25,14,FALSE)</f>
        <v>#REF!</v>
      </c>
      <c r="L27" s="11" t="e">
        <f>0.3*C27+0.7*K27</f>
        <v>#REF!</v>
      </c>
      <c r="M27" s="4"/>
    </row>
    <row r="28" spans="1:13" s="10" customFormat="1" ht="30" customHeight="1">
      <c r="A28" s="4" t="s">
        <v>33</v>
      </c>
      <c r="B28" s="4" t="s">
        <v>37</v>
      </c>
      <c r="C28" s="11">
        <v>69.599999999999994</v>
      </c>
      <c r="D28" s="11">
        <v>74.8</v>
      </c>
      <c r="E28" s="11">
        <v>68.400000000000006</v>
      </c>
      <c r="F28" s="11">
        <v>72.239999999999995</v>
      </c>
      <c r="G28" s="11">
        <v>71.447999999999993</v>
      </c>
      <c r="H28" s="12">
        <v>4</v>
      </c>
      <c r="I28" s="11" t="e">
        <f>VLOOKUP(#REF!,[2]面试成绩!$A$4:$G$25,7,FALSE)</f>
        <v>#REF!</v>
      </c>
      <c r="J28" s="11" t="e">
        <f>VLOOKUP(#REF!,[2]面试成绩!$A$4:$M$25,13,FALSE)</f>
        <v>#REF!</v>
      </c>
      <c r="K28" s="11" t="e">
        <f>VLOOKUP(#REF!,[2]面试成绩!$A$4:$N$25,14,FALSE)</f>
        <v>#REF!</v>
      </c>
      <c r="L28" s="11" t="e">
        <f>0.3*C28+0.7*K28</f>
        <v>#REF!</v>
      </c>
      <c r="M28" s="4"/>
    </row>
    <row r="29" spans="1:13" s="10" customFormat="1" ht="30" customHeight="1">
      <c r="A29" s="4" t="s">
        <v>33</v>
      </c>
      <c r="B29" s="4" t="s">
        <v>38</v>
      </c>
      <c r="C29" s="11">
        <v>70.599999999999994</v>
      </c>
      <c r="D29" s="11">
        <v>68.400000000000006</v>
      </c>
      <c r="E29" s="11">
        <v>66</v>
      </c>
      <c r="F29" s="11">
        <v>67.44</v>
      </c>
      <c r="G29" s="11">
        <v>68.388000000000005</v>
      </c>
      <c r="H29" s="12">
        <v>5</v>
      </c>
      <c r="I29" s="11" t="e">
        <f>VLOOKUP(#REF!,[2]面试成绩!$A$4:$G$25,7,FALSE)</f>
        <v>#REF!</v>
      </c>
      <c r="J29" s="11" t="e">
        <f>VLOOKUP(#REF!,[2]面试成绩!$A$4:$M$25,13,FALSE)</f>
        <v>#REF!</v>
      </c>
      <c r="K29" s="11" t="e">
        <f>VLOOKUP(#REF!,[2]面试成绩!$A$4:$N$25,14,FALSE)</f>
        <v>#REF!</v>
      </c>
      <c r="L29" s="11" t="e">
        <f>0.3*C29+0.7*K29</f>
        <v>#REF!</v>
      </c>
      <c r="M29" s="4"/>
    </row>
    <row r="30" spans="1:13" s="10" customFormat="1" ht="30" customHeight="1">
      <c r="A30" s="8" t="s">
        <v>0</v>
      </c>
      <c r="B30" s="8" t="s">
        <v>1</v>
      </c>
      <c r="C30" s="5" t="s">
        <v>2</v>
      </c>
      <c r="D30" s="5" t="s">
        <v>3</v>
      </c>
      <c r="E30" s="5" t="s">
        <v>4</v>
      </c>
      <c r="F30" s="5" t="s">
        <v>5</v>
      </c>
      <c r="G30" s="5" t="s">
        <v>6</v>
      </c>
      <c r="H30" s="6" t="s">
        <v>7</v>
      </c>
      <c r="I30" s="5" t="s">
        <v>3</v>
      </c>
      <c r="J30" s="5" t="s">
        <v>4</v>
      </c>
      <c r="K30" s="5" t="s">
        <v>8</v>
      </c>
      <c r="L30" s="8" t="s">
        <v>9</v>
      </c>
      <c r="M30" s="9" t="s">
        <v>193</v>
      </c>
    </row>
    <row r="31" spans="1:13" s="10" customFormat="1" ht="30" customHeight="1">
      <c r="A31" s="4" t="s">
        <v>39</v>
      </c>
      <c r="B31" s="4" t="s">
        <v>40</v>
      </c>
      <c r="C31" s="11">
        <v>81.2</v>
      </c>
      <c r="D31" s="11">
        <v>86.6</v>
      </c>
      <c r="E31" s="11">
        <v>85.4</v>
      </c>
      <c r="F31" s="11">
        <v>86.12</v>
      </c>
      <c r="G31" s="11">
        <v>84.644000000000005</v>
      </c>
      <c r="H31" s="12" t="s">
        <v>41</v>
      </c>
      <c r="I31" s="11" t="e">
        <f>VLOOKUP(#REF!,[2]面试成绩!$A$4:$G$25,7,FALSE)</f>
        <v>#REF!</v>
      </c>
      <c r="J31" s="11" t="e">
        <f>VLOOKUP(#REF!,[2]面试成绩!$A$4:$M$25,13,FALSE)</f>
        <v>#REF!</v>
      </c>
      <c r="K31" s="11" t="e">
        <f>VLOOKUP(#REF!,[2]面试成绩!$A$4:$N$25,14,FALSE)</f>
        <v>#REF!</v>
      </c>
      <c r="L31" s="11" t="e">
        <f t="shared" ref="L31:L46" si="1">0.3*C31+0.7*K31</f>
        <v>#REF!</v>
      </c>
      <c r="M31" s="9" t="s">
        <v>194</v>
      </c>
    </row>
    <row r="32" spans="1:13" s="10" customFormat="1" ht="30" customHeight="1">
      <c r="A32" s="4" t="s">
        <v>39</v>
      </c>
      <c r="B32" s="4" t="s">
        <v>42</v>
      </c>
      <c r="C32" s="11">
        <v>82.2</v>
      </c>
      <c r="D32" s="11">
        <v>84.8</v>
      </c>
      <c r="E32" s="11">
        <v>82.4</v>
      </c>
      <c r="F32" s="11">
        <v>83.84</v>
      </c>
      <c r="G32" s="11">
        <v>83.347999999999999</v>
      </c>
      <c r="H32" s="12" t="s">
        <v>43</v>
      </c>
      <c r="I32" s="11" t="e">
        <f>VLOOKUP(#REF!,[2]面试成绩!$A$4:$G$25,7,FALSE)</f>
        <v>#REF!</v>
      </c>
      <c r="J32" s="11" t="e">
        <f>VLOOKUP(#REF!,[2]面试成绩!$A$4:$M$25,13,FALSE)</f>
        <v>#REF!</v>
      </c>
      <c r="K32" s="11" t="e">
        <f>VLOOKUP(#REF!,[2]面试成绩!$A$4:$N$25,14,FALSE)</f>
        <v>#REF!</v>
      </c>
      <c r="L32" s="11" t="e">
        <f t="shared" si="1"/>
        <v>#REF!</v>
      </c>
      <c r="M32" s="9" t="s">
        <v>194</v>
      </c>
    </row>
    <row r="33" spans="1:13" s="10" customFormat="1" ht="30" customHeight="1">
      <c r="A33" s="4" t="s">
        <v>39</v>
      </c>
      <c r="B33" s="4" t="s">
        <v>44</v>
      </c>
      <c r="C33" s="11">
        <v>77.599999999999994</v>
      </c>
      <c r="D33" s="11">
        <v>85.8</v>
      </c>
      <c r="E33" s="11">
        <v>85.8</v>
      </c>
      <c r="F33" s="11">
        <v>85.8</v>
      </c>
      <c r="G33" s="11">
        <v>83.34</v>
      </c>
      <c r="H33" s="12" t="s">
        <v>45</v>
      </c>
      <c r="I33" s="11" t="e">
        <f>VLOOKUP(#REF!,[2]面试成绩!$A$4:$G$25,7,FALSE)</f>
        <v>#REF!</v>
      </c>
      <c r="J33" s="11" t="e">
        <f>VLOOKUP(#REF!,[2]面试成绩!$A$4:$M$25,13,FALSE)</f>
        <v>#REF!</v>
      </c>
      <c r="K33" s="11" t="e">
        <f>VLOOKUP(#REF!,[2]面试成绩!$A$4:$N$25,14,FALSE)</f>
        <v>#REF!</v>
      </c>
      <c r="L33" s="11" t="e">
        <f t="shared" si="1"/>
        <v>#REF!</v>
      </c>
      <c r="M33" s="9" t="s">
        <v>194</v>
      </c>
    </row>
    <row r="34" spans="1:13" s="10" customFormat="1" ht="30" customHeight="1">
      <c r="A34" s="4" t="s">
        <v>39</v>
      </c>
      <c r="B34" s="4" t="s">
        <v>46</v>
      </c>
      <c r="C34" s="11">
        <v>77.2</v>
      </c>
      <c r="D34" s="11">
        <v>89.4</v>
      </c>
      <c r="E34" s="11">
        <v>80.599999999999994</v>
      </c>
      <c r="F34" s="11">
        <v>85.88</v>
      </c>
      <c r="G34" s="11">
        <v>83.275999999999996</v>
      </c>
      <c r="H34" s="12" t="s">
        <v>47</v>
      </c>
      <c r="I34" s="11" t="e">
        <f>VLOOKUP(#REF!,[2]面试成绩!$A$4:$G$25,7,FALSE)</f>
        <v>#REF!</v>
      </c>
      <c r="J34" s="11" t="e">
        <f>VLOOKUP(#REF!,[2]面试成绩!$A$4:$M$25,13,FALSE)</f>
        <v>#REF!</v>
      </c>
      <c r="K34" s="11" t="e">
        <f>VLOOKUP(#REF!,[2]面试成绩!$A$4:$N$25,14,FALSE)</f>
        <v>#REF!</v>
      </c>
      <c r="L34" s="11" t="e">
        <f t="shared" si="1"/>
        <v>#REF!</v>
      </c>
      <c r="M34" s="9" t="s">
        <v>194</v>
      </c>
    </row>
    <row r="35" spans="1:13" s="10" customFormat="1" ht="30" customHeight="1">
      <c r="A35" s="4" t="s">
        <v>39</v>
      </c>
      <c r="B35" s="4" t="s">
        <v>48</v>
      </c>
      <c r="C35" s="11">
        <v>77.7</v>
      </c>
      <c r="D35" s="11">
        <v>87</v>
      </c>
      <c r="E35" s="11">
        <v>82.2</v>
      </c>
      <c r="F35" s="11">
        <v>85.08</v>
      </c>
      <c r="G35" s="11">
        <v>82.866</v>
      </c>
      <c r="H35" s="12" t="s">
        <v>49</v>
      </c>
      <c r="I35" s="11" t="e">
        <f>VLOOKUP(#REF!,[2]面试成绩!$A$4:$G$25,7,FALSE)</f>
        <v>#REF!</v>
      </c>
      <c r="J35" s="11" t="e">
        <f>VLOOKUP(#REF!,[2]面试成绩!$A$4:$M$25,13,FALSE)</f>
        <v>#REF!</v>
      </c>
      <c r="K35" s="11" t="e">
        <f>VLOOKUP(#REF!,[2]面试成绩!$A$4:$N$25,14,FALSE)</f>
        <v>#REF!</v>
      </c>
      <c r="L35" s="11" t="e">
        <f t="shared" si="1"/>
        <v>#REF!</v>
      </c>
      <c r="M35" s="9" t="s">
        <v>194</v>
      </c>
    </row>
    <row r="36" spans="1:13" s="10" customFormat="1" ht="30" customHeight="1">
      <c r="A36" s="4" t="s">
        <v>39</v>
      </c>
      <c r="B36" s="4" t="s">
        <v>50</v>
      </c>
      <c r="C36" s="11">
        <v>80.2</v>
      </c>
      <c r="D36" s="11">
        <v>76</v>
      </c>
      <c r="E36" s="11">
        <v>78.2</v>
      </c>
      <c r="F36" s="11">
        <v>76.88</v>
      </c>
      <c r="G36" s="11">
        <v>77.876000000000005</v>
      </c>
      <c r="H36" s="12" t="s">
        <v>51</v>
      </c>
      <c r="I36" s="11" t="e">
        <f>VLOOKUP(#REF!,[2]面试成绩!$A$4:$G$25,7,FALSE)</f>
        <v>#REF!</v>
      </c>
      <c r="J36" s="11" t="e">
        <f>VLOOKUP(#REF!,[2]面试成绩!$A$4:$M$25,13,FALSE)</f>
        <v>#REF!</v>
      </c>
      <c r="K36" s="11" t="e">
        <f>VLOOKUP(#REF!,[2]面试成绩!$A$4:$N$25,14,FALSE)</f>
        <v>#REF!</v>
      </c>
      <c r="L36" s="11" t="e">
        <f t="shared" si="1"/>
        <v>#REF!</v>
      </c>
      <c r="M36" s="9" t="s">
        <v>194</v>
      </c>
    </row>
    <row r="37" spans="1:13" s="10" customFormat="1" ht="30" customHeight="1">
      <c r="A37" s="4" t="s">
        <v>39</v>
      </c>
      <c r="B37" s="4" t="s">
        <v>52</v>
      </c>
      <c r="C37" s="11">
        <v>77.900000000000006</v>
      </c>
      <c r="D37" s="11">
        <v>74.599999999999994</v>
      </c>
      <c r="E37" s="11">
        <v>72.400000000000006</v>
      </c>
      <c r="F37" s="11">
        <v>73.72</v>
      </c>
      <c r="G37" s="11">
        <v>74.974000000000004</v>
      </c>
      <c r="H37" s="12" t="s">
        <v>53</v>
      </c>
      <c r="I37" s="11" t="e">
        <f>VLOOKUP(#REF!,[2]面试成绩!$A$4:$G$25,7,FALSE)</f>
        <v>#REF!</v>
      </c>
      <c r="J37" s="11" t="e">
        <f>VLOOKUP(#REF!,[2]面试成绩!$A$4:$M$25,13,FALSE)</f>
        <v>#REF!</v>
      </c>
      <c r="K37" s="11" t="e">
        <f>VLOOKUP(#REF!,[2]面试成绩!$A$4:$N$25,14,FALSE)</f>
        <v>#REF!</v>
      </c>
      <c r="L37" s="11" t="e">
        <f t="shared" si="1"/>
        <v>#REF!</v>
      </c>
      <c r="M37" s="4"/>
    </row>
    <row r="38" spans="1:13" s="10" customFormat="1" ht="30" customHeight="1">
      <c r="A38" s="4" t="s">
        <v>39</v>
      </c>
      <c r="B38" s="4" t="s">
        <v>54</v>
      </c>
      <c r="C38" s="11">
        <v>79.900000000000006</v>
      </c>
      <c r="D38" s="11">
        <v>74.599999999999994</v>
      </c>
      <c r="E38" s="11">
        <v>68.400000000000006</v>
      </c>
      <c r="F38" s="11">
        <v>72.12</v>
      </c>
      <c r="G38" s="11">
        <v>74.453999999999994</v>
      </c>
      <c r="H38" s="12" t="s">
        <v>55</v>
      </c>
      <c r="I38" s="11" t="e">
        <f>VLOOKUP(#REF!,[2]面试成绩!$A$4:$G$25,7,FALSE)</f>
        <v>#REF!</v>
      </c>
      <c r="J38" s="11" t="e">
        <f>VLOOKUP(#REF!,[2]面试成绩!$A$4:$M$25,13,FALSE)</f>
        <v>#REF!</v>
      </c>
      <c r="K38" s="11" t="e">
        <f>VLOOKUP(#REF!,[2]面试成绩!$A$4:$N$25,14,FALSE)</f>
        <v>#REF!</v>
      </c>
      <c r="L38" s="11" t="e">
        <f t="shared" si="1"/>
        <v>#REF!</v>
      </c>
      <c r="M38" s="4"/>
    </row>
    <row r="39" spans="1:13" s="10" customFormat="1" ht="30" customHeight="1">
      <c r="A39" s="4" t="s">
        <v>39</v>
      </c>
      <c r="B39" s="4" t="s">
        <v>56</v>
      </c>
      <c r="C39" s="11">
        <v>78.400000000000006</v>
      </c>
      <c r="D39" s="11">
        <v>75.599999999999994</v>
      </c>
      <c r="E39" s="11">
        <v>61</v>
      </c>
      <c r="F39" s="11">
        <v>69.760000000000005</v>
      </c>
      <c r="G39" s="11">
        <v>72.352000000000004</v>
      </c>
      <c r="H39" s="12" t="s">
        <v>57</v>
      </c>
      <c r="I39" s="11" t="e">
        <f>VLOOKUP(#REF!,[2]面试成绩!$A$4:$G$25,7,FALSE)</f>
        <v>#REF!</v>
      </c>
      <c r="J39" s="11" t="e">
        <f>VLOOKUP(#REF!,[2]面试成绩!$A$4:$M$25,13,FALSE)</f>
        <v>#REF!</v>
      </c>
      <c r="K39" s="11" t="e">
        <f>VLOOKUP(#REF!,[2]面试成绩!$A$4:$N$25,14,FALSE)</f>
        <v>#REF!</v>
      </c>
      <c r="L39" s="11" t="e">
        <f t="shared" si="1"/>
        <v>#REF!</v>
      </c>
      <c r="M39" s="4"/>
    </row>
    <row r="40" spans="1:13" s="10" customFormat="1" ht="30" customHeight="1">
      <c r="A40" s="4" t="s">
        <v>39</v>
      </c>
      <c r="B40" s="4" t="s">
        <v>58</v>
      </c>
      <c r="C40" s="11">
        <v>77.400000000000006</v>
      </c>
      <c r="D40" s="11">
        <v>71.2</v>
      </c>
      <c r="E40" s="11">
        <v>65</v>
      </c>
      <c r="F40" s="11">
        <v>68.72</v>
      </c>
      <c r="G40" s="11">
        <v>71.323999999999998</v>
      </c>
      <c r="H40" s="12" t="s">
        <v>59</v>
      </c>
      <c r="I40" s="11" t="e">
        <f>VLOOKUP(#REF!,[2]面试成绩!$A$4:$G$25,7,FALSE)</f>
        <v>#REF!</v>
      </c>
      <c r="J40" s="11" t="e">
        <f>VLOOKUP(#REF!,[2]面试成绩!$A$4:$M$25,13,FALSE)</f>
        <v>#REF!</v>
      </c>
      <c r="K40" s="11" t="e">
        <f>VLOOKUP(#REF!,[2]面试成绩!$A$4:$N$25,14,FALSE)</f>
        <v>#REF!</v>
      </c>
      <c r="L40" s="11" t="e">
        <f t="shared" si="1"/>
        <v>#REF!</v>
      </c>
      <c r="M40" s="4"/>
    </row>
    <row r="41" spans="1:13" s="10" customFormat="1" ht="30" customHeight="1">
      <c r="A41" s="4" t="s">
        <v>39</v>
      </c>
      <c r="B41" s="4" t="s">
        <v>60</v>
      </c>
      <c r="C41" s="11">
        <v>77.400000000000006</v>
      </c>
      <c r="D41" s="11">
        <v>63.2</v>
      </c>
      <c r="E41" s="11">
        <v>69.599999999999994</v>
      </c>
      <c r="F41" s="11">
        <v>65.760000000000005</v>
      </c>
      <c r="G41" s="11">
        <v>69.251999999999995</v>
      </c>
      <c r="H41" s="12" t="s">
        <v>61</v>
      </c>
      <c r="I41" s="11" t="e">
        <f>VLOOKUP(#REF!,[2]面试成绩!$A$4:$G$25,7,FALSE)</f>
        <v>#REF!</v>
      </c>
      <c r="J41" s="11" t="e">
        <f>VLOOKUP(#REF!,[2]面试成绩!$A$4:$M$25,13,FALSE)</f>
        <v>#REF!</v>
      </c>
      <c r="K41" s="11" t="e">
        <f>VLOOKUP(#REF!,[2]面试成绩!$A$4:$N$25,14,FALSE)</f>
        <v>#REF!</v>
      </c>
      <c r="L41" s="11" t="e">
        <f t="shared" si="1"/>
        <v>#REF!</v>
      </c>
      <c r="M41" s="4"/>
    </row>
    <row r="42" spans="1:13" s="10" customFormat="1" ht="30" customHeight="1">
      <c r="A42" s="4" t="s">
        <v>39</v>
      </c>
      <c r="B42" s="4" t="s">
        <v>62</v>
      </c>
      <c r="C42" s="11">
        <v>76.900000000000006</v>
      </c>
      <c r="D42" s="11">
        <v>56.8</v>
      </c>
      <c r="E42" s="11">
        <v>67.2</v>
      </c>
      <c r="F42" s="11">
        <v>60.96</v>
      </c>
      <c r="G42" s="11">
        <v>65.742000000000004</v>
      </c>
      <c r="H42" s="12" t="s">
        <v>32</v>
      </c>
      <c r="I42" s="11" t="e">
        <f>VLOOKUP(#REF!,[2]面试成绩!$A$4:$G$25,7,FALSE)</f>
        <v>#REF!</v>
      </c>
      <c r="J42" s="11" t="e">
        <f>VLOOKUP(#REF!,[2]面试成绩!$A$4:$M$25,13,FALSE)</f>
        <v>#REF!</v>
      </c>
      <c r="K42" s="11" t="e">
        <f>VLOOKUP(#REF!,[2]面试成绩!$A$4:$N$25,14,FALSE)</f>
        <v>#REF!</v>
      </c>
      <c r="L42" s="11" t="e">
        <f t="shared" si="1"/>
        <v>#REF!</v>
      </c>
      <c r="M42" s="4"/>
    </row>
    <row r="43" spans="1:13" s="10" customFormat="1" ht="30" customHeight="1">
      <c r="A43" s="4" t="s">
        <v>39</v>
      </c>
      <c r="B43" s="4" t="s">
        <v>63</v>
      </c>
      <c r="C43" s="11">
        <v>77.2</v>
      </c>
      <c r="D43" s="11">
        <v>57</v>
      </c>
      <c r="E43" s="11">
        <v>63.4</v>
      </c>
      <c r="F43" s="11">
        <v>59.56</v>
      </c>
      <c r="G43" s="11">
        <v>64.852000000000004</v>
      </c>
      <c r="H43" s="12" t="s">
        <v>32</v>
      </c>
      <c r="I43" s="11" t="e">
        <f>VLOOKUP(#REF!,[2]面试成绩!$A$4:$G$25,7,FALSE)</f>
        <v>#REF!</v>
      </c>
      <c r="J43" s="11" t="e">
        <f>VLOOKUP(#REF!,[2]面试成绩!$A$4:$M$25,13,FALSE)</f>
        <v>#REF!</v>
      </c>
      <c r="K43" s="11" t="e">
        <f>VLOOKUP(#REF!,[2]面试成绩!$A$4:$N$25,14,FALSE)</f>
        <v>#REF!</v>
      </c>
      <c r="L43" s="11" t="e">
        <f t="shared" si="1"/>
        <v>#REF!</v>
      </c>
      <c r="M43" s="4"/>
    </row>
    <row r="44" spans="1:13" s="10" customFormat="1" ht="30" customHeight="1">
      <c r="A44" s="4" t="s">
        <v>39</v>
      </c>
      <c r="B44" s="4" t="s">
        <v>64</v>
      </c>
      <c r="C44" s="11">
        <v>77.2</v>
      </c>
      <c r="D44" s="11">
        <v>66.400000000000006</v>
      </c>
      <c r="E44" s="11">
        <v>58</v>
      </c>
      <c r="F44" s="11">
        <v>63.04</v>
      </c>
      <c r="G44" s="11">
        <v>67.287999999999997</v>
      </c>
      <c r="H44" s="12" t="s">
        <v>32</v>
      </c>
      <c r="I44" s="11" t="e">
        <f>VLOOKUP(#REF!,[2]面试成绩!$A$4:$G$25,7,FALSE)</f>
        <v>#REF!</v>
      </c>
      <c r="J44" s="11" t="e">
        <f>VLOOKUP(#REF!,[2]面试成绩!$A$4:$M$25,13,FALSE)</f>
        <v>#REF!</v>
      </c>
      <c r="K44" s="11" t="e">
        <f>VLOOKUP(#REF!,[2]面试成绩!$A$4:$N$25,14,FALSE)</f>
        <v>#REF!</v>
      </c>
      <c r="L44" s="11" t="e">
        <f t="shared" si="1"/>
        <v>#REF!</v>
      </c>
      <c r="M44" s="4"/>
    </row>
    <row r="45" spans="1:13" s="10" customFormat="1" ht="30" customHeight="1">
      <c r="A45" s="4" t="s">
        <v>39</v>
      </c>
      <c r="B45" s="4" t="s">
        <v>65</v>
      </c>
      <c r="C45" s="11">
        <v>76.900000000000006</v>
      </c>
      <c r="D45" s="11">
        <v>55</v>
      </c>
      <c r="E45" s="11">
        <v>54.2</v>
      </c>
      <c r="F45" s="11">
        <v>54.68</v>
      </c>
      <c r="G45" s="11">
        <v>61.345999999999997</v>
      </c>
      <c r="H45" s="12" t="s">
        <v>32</v>
      </c>
      <c r="I45" s="11" t="e">
        <f>VLOOKUP(#REF!,[2]面试成绩!$A$4:$G$25,7,FALSE)</f>
        <v>#REF!</v>
      </c>
      <c r="J45" s="11" t="e">
        <f>VLOOKUP(#REF!,[2]面试成绩!$A$4:$M$25,13,FALSE)</f>
        <v>#REF!</v>
      </c>
      <c r="K45" s="11" t="e">
        <f>VLOOKUP(#REF!,[2]面试成绩!$A$4:$N$25,14,FALSE)</f>
        <v>#REF!</v>
      </c>
      <c r="L45" s="11" t="e">
        <f t="shared" si="1"/>
        <v>#REF!</v>
      </c>
      <c r="M45" s="4"/>
    </row>
    <row r="46" spans="1:13" s="10" customFormat="1" ht="30" customHeight="1">
      <c r="A46" s="4" t="s">
        <v>39</v>
      </c>
      <c r="B46" s="4" t="s">
        <v>66</v>
      </c>
      <c r="C46" s="11">
        <v>77.400000000000006</v>
      </c>
      <c r="D46" s="11">
        <v>53.6</v>
      </c>
      <c r="E46" s="11">
        <v>51.4</v>
      </c>
      <c r="F46" s="11">
        <v>52.72</v>
      </c>
      <c r="G46" s="11">
        <v>60.124000000000002</v>
      </c>
      <c r="H46" s="12" t="s">
        <v>32</v>
      </c>
      <c r="I46" s="11" t="e">
        <f>VLOOKUP(#REF!,[2]面试成绩!$A$4:$G$25,7,FALSE)</f>
        <v>#REF!</v>
      </c>
      <c r="J46" s="11" t="e">
        <f>VLOOKUP(#REF!,[2]面试成绩!$A$4:$M$25,13,FALSE)</f>
        <v>#REF!</v>
      </c>
      <c r="K46" s="11" t="e">
        <f>VLOOKUP(#REF!,[2]面试成绩!$A$4:$N$25,14,FALSE)</f>
        <v>#REF!</v>
      </c>
      <c r="L46" s="11" t="e">
        <f t="shared" si="1"/>
        <v>#REF!</v>
      </c>
      <c r="M46" s="4"/>
    </row>
    <row r="47" spans="1:13" s="10" customFormat="1" ht="30" customHeight="1">
      <c r="A47" s="8" t="s">
        <v>0</v>
      </c>
      <c r="B47" s="8" t="s">
        <v>1</v>
      </c>
      <c r="C47" s="5" t="s">
        <v>2</v>
      </c>
      <c r="D47" s="5" t="s">
        <v>3</v>
      </c>
      <c r="E47" s="5" t="s">
        <v>4</v>
      </c>
      <c r="F47" s="5" t="s">
        <v>5</v>
      </c>
      <c r="G47" s="5" t="s">
        <v>6</v>
      </c>
      <c r="H47" s="6" t="s">
        <v>7</v>
      </c>
      <c r="I47" s="5" t="s">
        <v>3</v>
      </c>
      <c r="J47" s="5" t="s">
        <v>4</v>
      </c>
      <c r="K47" s="5" t="s">
        <v>8</v>
      </c>
      <c r="L47" s="8" t="s">
        <v>9</v>
      </c>
      <c r="M47" s="9" t="s">
        <v>193</v>
      </c>
    </row>
    <row r="48" spans="1:13" s="10" customFormat="1" ht="30" customHeight="1">
      <c r="A48" s="4" t="s">
        <v>67</v>
      </c>
      <c r="B48" s="4" t="s">
        <v>68</v>
      </c>
      <c r="C48" s="11">
        <v>76.2</v>
      </c>
      <c r="D48" s="11">
        <v>82</v>
      </c>
      <c r="E48" s="11">
        <v>82.4</v>
      </c>
      <c r="F48" s="11">
        <v>82.16</v>
      </c>
      <c r="G48" s="11">
        <v>80.372</v>
      </c>
      <c r="H48" s="12" t="s">
        <v>41</v>
      </c>
      <c r="I48" s="11" t="e">
        <f>VLOOKUP(#REF!,[3]面试成绩!$A$4:$G$22,7,FALSE)</f>
        <v>#REF!</v>
      </c>
      <c r="J48" s="11" t="e">
        <f>VLOOKUP(#REF!,[3]面试成绩!$A$4:$M$22,13,FALSE)</f>
        <v>#REF!</v>
      </c>
      <c r="K48" s="11" t="e">
        <f>VLOOKUP(#REF!,[3]面试成绩!$A$4:$N$22,14,FALSE)</f>
        <v>#REF!</v>
      </c>
      <c r="L48" s="11" t="e">
        <f>0.3*C48+0.7*K48</f>
        <v>#REF!</v>
      </c>
      <c r="M48" s="9" t="s">
        <v>194</v>
      </c>
    </row>
    <row r="49" spans="1:13" s="10" customFormat="1" ht="30" customHeight="1">
      <c r="A49" s="4" t="s">
        <v>67</v>
      </c>
      <c r="B49" s="4" t="s">
        <v>69</v>
      </c>
      <c r="C49" s="11">
        <v>70.900000000000006</v>
      </c>
      <c r="D49" s="11">
        <v>84</v>
      </c>
      <c r="E49" s="11">
        <v>83.8</v>
      </c>
      <c r="F49" s="11">
        <v>83.92</v>
      </c>
      <c r="G49" s="11">
        <v>80.013999999999996</v>
      </c>
      <c r="H49" s="12" t="s">
        <v>43</v>
      </c>
      <c r="I49" s="11" t="e">
        <f>VLOOKUP(#REF!,[3]面试成绩!$A$4:$G$22,7,FALSE)</f>
        <v>#REF!</v>
      </c>
      <c r="J49" s="11" t="e">
        <f>VLOOKUP(#REF!,[3]面试成绩!$A$4:$M$22,13,FALSE)</f>
        <v>#REF!</v>
      </c>
      <c r="K49" s="11" t="e">
        <f>VLOOKUP(#REF!,[3]面试成绩!$A$4:$N$22,14,FALSE)</f>
        <v>#REF!</v>
      </c>
      <c r="L49" s="11" t="e">
        <f t="shared" ref="L49:L66" si="2">0.3*C49+0.7*K49</f>
        <v>#REF!</v>
      </c>
      <c r="M49" s="9" t="s">
        <v>194</v>
      </c>
    </row>
    <row r="50" spans="1:13" s="10" customFormat="1" ht="30" customHeight="1">
      <c r="A50" s="4" t="s">
        <v>67</v>
      </c>
      <c r="B50" s="4" t="s">
        <v>70</v>
      </c>
      <c r="C50" s="11">
        <v>68.900000000000006</v>
      </c>
      <c r="D50" s="11">
        <v>83.4</v>
      </c>
      <c r="E50" s="11">
        <v>85.4</v>
      </c>
      <c r="F50" s="11">
        <v>84.2</v>
      </c>
      <c r="G50" s="11">
        <v>79.61</v>
      </c>
      <c r="H50" s="12" t="s">
        <v>45</v>
      </c>
      <c r="I50" s="11" t="e">
        <f>VLOOKUP(#REF!,[3]面试成绩!$A$4:$G$22,7,FALSE)</f>
        <v>#REF!</v>
      </c>
      <c r="J50" s="11" t="e">
        <f>VLOOKUP(#REF!,[3]面试成绩!$A$4:$M$22,13,FALSE)</f>
        <v>#REF!</v>
      </c>
      <c r="K50" s="11" t="e">
        <f>VLOOKUP(#REF!,[3]面试成绩!$A$4:$N$22,14,FALSE)</f>
        <v>#REF!</v>
      </c>
      <c r="L50" s="11" t="e">
        <f t="shared" si="2"/>
        <v>#REF!</v>
      </c>
      <c r="M50" s="9" t="s">
        <v>194</v>
      </c>
    </row>
    <row r="51" spans="1:13" s="10" customFormat="1" ht="30" customHeight="1">
      <c r="A51" s="4" t="s">
        <v>67</v>
      </c>
      <c r="B51" s="4" t="s">
        <v>71</v>
      </c>
      <c r="C51" s="11">
        <v>67</v>
      </c>
      <c r="D51" s="11">
        <v>84.2</v>
      </c>
      <c r="E51" s="11">
        <v>84.6</v>
      </c>
      <c r="F51" s="11">
        <v>84.36</v>
      </c>
      <c r="G51" s="11">
        <v>79.152000000000001</v>
      </c>
      <c r="H51" s="12" t="s">
        <v>47</v>
      </c>
      <c r="I51" s="11" t="e">
        <f>VLOOKUP(#REF!,[3]面试成绩!$A$4:$G$22,7,FALSE)</f>
        <v>#REF!</v>
      </c>
      <c r="J51" s="11" t="e">
        <f>VLOOKUP(#REF!,[3]面试成绩!$A$4:$M$22,13,FALSE)</f>
        <v>#REF!</v>
      </c>
      <c r="K51" s="11" t="e">
        <f>VLOOKUP(#REF!,[3]面试成绩!$A$4:$N$22,14,FALSE)</f>
        <v>#REF!</v>
      </c>
      <c r="L51" s="11" t="e">
        <f t="shared" si="2"/>
        <v>#REF!</v>
      </c>
      <c r="M51" s="9" t="s">
        <v>194</v>
      </c>
    </row>
    <row r="52" spans="1:13" s="10" customFormat="1" ht="30" customHeight="1">
      <c r="A52" s="4" t="s">
        <v>67</v>
      </c>
      <c r="B52" s="4" t="s">
        <v>72</v>
      </c>
      <c r="C52" s="11">
        <v>69.3</v>
      </c>
      <c r="D52" s="11">
        <v>80.8</v>
      </c>
      <c r="E52" s="11">
        <v>82.2</v>
      </c>
      <c r="F52" s="11">
        <v>81.36</v>
      </c>
      <c r="G52" s="11">
        <v>77.742000000000004</v>
      </c>
      <c r="H52" s="12" t="s">
        <v>49</v>
      </c>
      <c r="I52" s="11" t="e">
        <f>VLOOKUP(#REF!,[3]面试成绩!$A$4:$G$22,7,FALSE)</f>
        <v>#REF!</v>
      </c>
      <c r="J52" s="11" t="e">
        <f>VLOOKUP(#REF!,[3]面试成绩!$A$4:$M$22,13,FALSE)</f>
        <v>#REF!</v>
      </c>
      <c r="K52" s="11" t="e">
        <f>VLOOKUP(#REF!,[3]面试成绩!$A$4:$N$22,14,FALSE)</f>
        <v>#REF!</v>
      </c>
      <c r="L52" s="11" t="e">
        <f t="shared" si="2"/>
        <v>#REF!</v>
      </c>
      <c r="M52" s="9" t="s">
        <v>194</v>
      </c>
    </row>
    <row r="53" spans="1:13" s="10" customFormat="1" ht="30" customHeight="1">
      <c r="A53" s="4" t="s">
        <v>67</v>
      </c>
      <c r="B53" s="4" t="s">
        <v>73</v>
      </c>
      <c r="C53" s="11">
        <v>72.900000000000006</v>
      </c>
      <c r="D53" s="11">
        <v>77.2</v>
      </c>
      <c r="E53" s="11">
        <v>81.2</v>
      </c>
      <c r="F53" s="11">
        <v>78.8</v>
      </c>
      <c r="G53" s="11">
        <v>77.03</v>
      </c>
      <c r="H53" s="12" t="s">
        <v>51</v>
      </c>
      <c r="I53" s="11" t="e">
        <f>VLOOKUP(#REF!,[3]面试成绩!$A$4:$G$22,7,FALSE)</f>
        <v>#REF!</v>
      </c>
      <c r="J53" s="11" t="e">
        <f>VLOOKUP(#REF!,[3]面试成绩!$A$4:$M$22,13,FALSE)</f>
        <v>#REF!</v>
      </c>
      <c r="K53" s="11" t="e">
        <f>VLOOKUP(#REF!,[3]面试成绩!$A$4:$N$22,14,FALSE)</f>
        <v>#REF!</v>
      </c>
      <c r="L53" s="11" t="e">
        <f t="shared" si="2"/>
        <v>#REF!</v>
      </c>
      <c r="M53" s="9" t="s">
        <v>194</v>
      </c>
    </row>
    <row r="54" spans="1:13" s="10" customFormat="1" ht="30" customHeight="1">
      <c r="A54" s="4" t="s">
        <v>67</v>
      </c>
      <c r="B54" s="4" t="s">
        <v>74</v>
      </c>
      <c r="C54" s="11">
        <v>60</v>
      </c>
      <c r="D54" s="11">
        <v>83.4</v>
      </c>
      <c r="E54" s="11">
        <v>81.599999999999994</v>
      </c>
      <c r="F54" s="11">
        <v>82.68</v>
      </c>
      <c r="G54" s="11">
        <v>75.876000000000005</v>
      </c>
      <c r="H54" s="12" t="s">
        <v>53</v>
      </c>
      <c r="I54" s="11" t="e">
        <f>VLOOKUP(#REF!,[3]面试成绩!$A$4:$G$22,7,FALSE)</f>
        <v>#REF!</v>
      </c>
      <c r="J54" s="11" t="e">
        <f>VLOOKUP(#REF!,[3]面试成绩!$A$4:$M$22,13,FALSE)</f>
        <v>#REF!</v>
      </c>
      <c r="K54" s="11" t="e">
        <f>VLOOKUP(#REF!,[3]面试成绩!$A$4:$N$22,14,FALSE)</f>
        <v>#REF!</v>
      </c>
      <c r="L54" s="11" t="e">
        <f t="shared" si="2"/>
        <v>#REF!</v>
      </c>
      <c r="M54" s="9" t="s">
        <v>194</v>
      </c>
    </row>
    <row r="55" spans="1:13" s="10" customFormat="1" ht="30" customHeight="1">
      <c r="A55" s="4" t="s">
        <v>67</v>
      </c>
      <c r="B55" s="4" t="s">
        <v>75</v>
      </c>
      <c r="C55" s="11">
        <v>61.3</v>
      </c>
      <c r="D55" s="11">
        <v>80.599999999999994</v>
      </c>
      <c r="E55" s="11">
        <v>83.4</v>
      </c>
      <c r="F55" s="11">
        <v>81.72</v>
      </c>
      <c r="G55" s="11">
        <v>75.593999999999994</v>
      </c>
      <c r="H55" s="12" t="s">
        <v>55</v>
      </c>
      <c r="I55" s="11" t="e">
        <f>VLOOKUP(#REF!,[3]面试成绩!$A$4:$G$22,7,FALSE)</f>
        <v>#REF!</v>
      </c>
      <c r="J55" s="11" t="e">
        <f>VLOOKUP(#REF!,[3]面试成绩!$A$4:$M$22,13,FALSE)</f>
        <v>#REF!</v>
      </c>
      <c r="K55" s="11" t="e">
        <f>VLOOKUP(#REF!,[3]面试成绩!$A$4:$N$22,14,FALSE)</f>
        <v>#REF!</v>
      </c>
      <c r="L55" s="11" t="e">
        <f t="shared" si="2"/>
        <v>#REF!</v>
      </c>
      <c r="M55" s="9" t="s">
        <v>194</v>
      </c>
    </row>
    <row r="56" spans="1:13" s="10" customFormat="1" ht="30" customHeight="1">
      <c r="A56" s="4" t="s">
        <v>67</v>
      </c>
      <c r="B56" s="4" t="s">
        <v>76</v>
      </c>
      <c r="C56" s="11">
        <v>60.1</v>
      </c>
      <c r="D56" s="11">
        <v>81.2</v>
      </c>
      <c r="E56" s="11">
        <v>81.2</v>
      </c>
      <c r="F56" s="11">
        <v>81.2</v>
      </c>
      <c r="G56" s="11">
        <v>74.87</v>
      </c>
      <c r="H56" s="12" t="s">
        <v>57</v>
      </c>
      <c r="I56" s="11" t="e">
        <f>VLOOKUP(#REF!,[3]面试成绩!$A$4:$G$22,7,FALSE)</f>
        <v>#REF!</v>
      </c>
      <c r="J56" s="11" t="e">
        <f>VLOOKUP(#REF!,[3]面试成绩!$A$4:$M$22,13,FALSE)</f>
        <v>#REF!</v>
      </c>
      <c r="K56" s="11" t="e">
        <f>VLOOKUP(#REF!,[3]面试成绩!$A$4:$N$22,14,FALSE)</f>
        <v>#REF!</v>
      </c>
      <c r="L56" s="11" t="e">
        <f t="shared" si="2"/>
        <v>#REF!</v>
      </c>
      <c r="M56" s="4"/>
    </row>
    <row r="57" spans="1:13" s="10" customFormat="1" ht="30" customHeight="1">
      <c r="A57" s="4" t="s">
        <v>67</v>
      </c>
      <c r="B57" s="4" t="s">
        <v>77</v>
      </c>
      <c r="C57" s="11">
        <v>71.400000000000006</v>
      </c>
      <c r="D57" s="11">
        <v>74.8</v>
      </c>
      <c r="E57" s="11">
        <v>74.599999999999994</v>
      </c>
      <c r="F57" s="11">
        <v>74.72</v>
      </c>
      <c r="G57" s="11">
        <v>73.724000000000004</v>
      </c>
      <c r="H57" s="12" t="s">
        <v>59</v>
      </c>
      <c r="I57" s="11" t="e">
        <f>VLOOKUP(#REF!,[3]面试成绩!$A$4:$G$22,7,FALSE)</f>
        <v>#REF!</v>
      </c>
      <c r="J57" s="11" t="e">
        <f>VLOOKUP(#REF!,[3]面试成绩!$A$4:$M$22,13,FALSE)</f>
        <v>#REF!</v>
      </c>
      <c r="K57" s="11" t="e">
        <f>VLOOKUP(#REF!,[3]面试成绩!$A$4:$N$22,14,FALSE)</f>
        <v>#REF!</v>
      </c>
      <c r="L57" s="11" t="e">
        <f t="shared" si="2"/>
        <v>#REF!</v>
      </c>
      <c r="M57" s="4"/>
    </row>
    <row r="58" spans="1:13" s="10" customFormat="1" ht="30" customHeight="1">
      <c r="A58" s="4" t="s">
        <v>67</v>
      </c>
      <c r="B58" s="4" t="s">
        <v>78</v>
      </c>
      <c r="C58" s="11">
        <v>68.599999999999994</v>
      </c>
      <c r="D58" s="11">
        <v>75</v>
      </c>
      <c r="E58" s="11">
        <v>74.599999999999994</v>
      </c>
      <c r="F58" s="11">
        <v>74.84</v>
      </c>
      <c r="G58" s="11">
        <v>72.968000000000004</v>
      </c>
      <c r="H58" s="12" t="s">
        <v>61</v>
      </c>
      <c r="I58" s="11" t="e">
        <f>VLOOKUP(#REF!,[3]面试成绩!$A$4:$G$22,7,FALSE)</f>
        <v>#REF!</v>
      </c>
      <c r="J58" s="11" t="e">
        <f>VLOOKUP(#REF!,[3]面试成绩!$A$4:$M$22,13,FALSE)</f>
        <v>#REF!</v>
      </c>
      <c r="K58" s="11" t="e">
        <f>VLOOKUP(#REF!,[3]面试成绩!$A$4:$N$22,14,FALSE)</f>
        <v>#REF!</v>
      </c>
      <c r="L58" s="11" t="e">
        <f t="shared" si="2"/>
        <v>#REF!</v>
      </c>
      <c r="M58" s="4"/>
    </row>
    <row r="59" spans="1:13" s="10" customFormat="1" ht="30" customHeight="1">
      <c r="A59" s="4" t="s">
        <v>67</v>
      </c>
      <c r="B59" s="4" t="s">
        <v>79</v>
      </c>
      <c r="C59" s="11">
        <v>65.599999999999994</v>
      </c>
      <c r="D59" s="11">
        <v>74.400000000000006</v>
      </c>
      <c r="E59" s="11">
        <v>74.2</v>
      </c>
      <c r="F59" s="11">
        <v>74.319999999999993</v>
      </c>
      <c r="G59" s="11">
        <v>71.703999999999994</v>
      </c>
      <c r="H59" s="12" t="s">
        <v>80</v>
      </c>
      <c r="I59" s="11" t="e">
        <f>VLOOKUP(#REF!,[3]面试成绩!$A$4:$G$22,7,FALSE)</f>
        <v>#REF!</v>
      </c>
      <c r="J59" s="11" t="e">
        <f>VLOOKUP(#REF!,[3]面试成绩!$A$4:$M$22,13,FALSE)</f>
        <v>#REF!</v>
      </c>
      <c r="K59" s="11" t="e">
        <f>VLOOKUP(#REF!,[3]面试成绩!$A$4:$N$22,14,FALSE)</f>
        <v>#REF!</v>
      </c>
      <c r="L59" s="11" t="e">
        <f t="shared" si="2"/>
        <v>#REF!</v>
      </c>
      <c r="M59" s="4"/>
    </row>
    <row r="60" spans="1:13" s="10" customFormat="1" ht="30" customHeight="1">
      <c r="A60" s="4" t="s">
        <v>67</v>
      </c>
      <c r="B60" s="4" t="s">
        <v>81</v>
      </c>
      <c r="C60" s="11">
        <v>63.1</v>
      </c>
      <c r="D60" s="11">
        <v>74.8</v>
      </c>
      <c r="E60" s="11">
        <v>71.400000000000006</v>
      </c>
      <c r="F60" s="11">
        <v>73.44</v>
      </c>
      <c r="G60" s="11">
        <v>70.337999999999994</v>
      </c>
      <c r="H60" s="12" t="s">
        <v>82</v>
      </c>
      <c r="I60" s="11" t="e">
        <f>VLOOKUP(#REF!,[3]面试成绩!$A$4:$G$22,7,FALSE)</f>
        <v>#REF!</v>
      </c>
      <c r="J60" s="11" t="e">
        <f>VLOOKUP(#REF!,[3]面试成绩!$A$4:$M$22,13,FALSE)</f>
        <v>#REF!</v>
      </c>
      <c r="K60" s="11" t="e">
        <f>VLOOKUP(#REF!,[3]面试成绩!$A$4:$N$22,14,FALSE)</f>
        <v>#REF!</v>
      </c>
      <c r="L60" s="11" t="e">
        <f t="shared" si="2"/>
        <v>#REF!</v>
      </c>
      <c r="M60" s="4"/>
    </row>
    <row r="61" spans="1:13" s="10" customFormat="1" ht="30" customHeight="1">
      <c r="A61" s="4" t="s">
        <v>67</v>
      </c>
      <c r="B61" s="4" t="s">
        <v>83</v>
      </c>
      <c r="C61" s="11">
        <v>64.900000000000006</v>
      </c>
      <c r="D61" s="11">
        <v>73</v>
      </c>
      <c r="E61" s="11">
        <v>69.400000000000006</v>
      </c>
      <c r="F61" s="11">
        <v>71.56</v>
      </c>
      <c r="G61" s="11">
        <v>69.561999999999998</v>
      </c>
      <c r="H61" s="12" t="s">
        <v>84</v>
      </c>
      <c r="I61" s="11" t="e">
        <f>VLOOKUP(#REF!,[3]面试成绩!$A$4:$G$22,7,FALSE)</f>
        <v>#REF!</v>
      </c>
      <c r="J61" s="11" t="e">
        <f>VLOOKUP(#REF!,[3]面试成绩!$A$4:$M$22,13,FALSE)</f>
        <v>#REF!</v>
      </c>
      <c r="K61" s="11" t="e">
        <f>VLOOKUP(#REF!,[3]面试成绩!$A$4:$N$22,14,FALSE)</f>
        <v>#REF!</v>
      </c>
      <c r="L61" s="11" t="e">
        <f t="shared" si="2"/>
        <v>#REF!</v>
      </c>
      <c r="M61" s="4"/>
    </row>
    <row r="62" spans="1:13" s="10" customFormat="1" ht="30" customHeight="1">
      <c r="A62" s="4" t="s">
        <v>67</v>
      </c>
      <c r="B62" s="4" t="s">
        <v>85</v>
      </c>
      <c r="C62" s="11">
        <v>59.3</v>
      </c>
      <c r="D62" s="11">
        <v>71.2</v>
      </c>
      <c r="E62" s="11">
        <v>70.599999999999994</v>
      </c>
      <c r="F62" s="11">
        <v>70.959999999999994</v>
      </c>
      <c r="G62" s="11">
        <v>67.462000000000003</v>
      </c>
      <c r="H62" s="12" t="s">
        <v>86</v>
      </c>
      <c r="I62" s="11" t="e">
        <f>VLOOKUP(#REF!,[3]面试成绩!$A$4:$G$22,7,FALSE)</f>
        <v>#REF!</v>
      </c>
      <c r="J62" s="11" t="e">
        <f>VLOOKUP(#REF!,[3]面试成绩!$A$4:$M$22,13,FALSE)</f>
        <v>#REF!</v>
      </c>
      <c r="K62" s="11" t="e">
        <f>VLOOKUP(#REF!,[3]面试成绩!$A$4:$N$22,14,FALSE)</f>
        <v>#REF!</v>
      </c>
      <c r="L62" s="11" t="e">
        <f t="shared" si="2"/>
        <v>#REF!</v>
      </c>
      <c r="M62" s="4"/>
    </row>
    <row r="63" spans="1:13" s="10" customFormat="1" ht="30" customHeight="1">
      <c r="A63" s="4" t="s">
        <v>67</v>
      </c>
      <c r="B63" s="4" t="s">
        <v>87</v>
      </c>
      <c r="C63" s="11">
        <v>60</v>
      </c>
      <c r="D63" s="11">
        <v>68.599999999999994</v>
      </c>
      <c r="E63" s="11">
        <v>66</v>
      </c>
      <c r="F63" s="11">
        <v>67.56</v>
      </c>
      <c r="G63" s="11">
        <v>65.292000000000002</v>
      </c>
      <c r="H63" s="12" t="s">
        <v>88</v>
      </c>
      <c r="I63" s="11" t="e">
        <f>VLOOKUP(#REF!,[3]面试成绩!$A$4:$G$22,7,FALSE)</f>
        <v>#REF!</v>
      </c>
      <c r="J63" s="11" t="e">
        <f>VLOOKUP(#REF!,[3]面试成绩!$A$4:$M$22,13,FALSE)</f>
        <v>#REF!</v>
      </c>
      <c r="K63" s="11" t="e">
        <f>VLOOKUP(#REF!,[3]面试成绩!$A$4:$N$22,14,FALSE)</f>
        <v>#REF!</v>
      </c>
      <c r="L63" s="11" t="e">
        <f t="shared" si="2"/>
        <v>#REF!</v>
      </c>
      <c r="M63" s="4"/>
    </row>
    <row r="64" spans="1:13" s="10" customFormat="1" ht="30" customHeight="1">
      <c r="A64" s="4" t="s">
        <v>67</v>
      </c>
      <c r="B64" s="4" t="s">
        <v>89</v>
      </c>
      <c r="C64" s="11">
        <v>67.400000000000006</v>
      </c>
      <c r="D64" s="11">
        <v>62.8</v>
      </c>
      <c r="E64" s="11">
        <v>62.2</v>
      </c>
      <c r="F64" s="11">
        <v>62.56</v>
      </c>
      <c r="G64" s="11">
        <v>64.012</v>
      </c>
      <c r="H64" s="12" t="s">
        <v>90</v>
      </c>
      <c r="I64" s="11" t="e">
        <f>VLOOKUP(#REF!,[3]面试成绩!$A$4:$G$22,7,FALSE)</f>
        <v>#REF!</v>
      </c>
      <c r="J64" s="11" t="e">
        <f>VLOOKUP(#REF!,[3]面试成绩!$A$4:$M$22,13,FALSE)</f>
        <v>#REF!</v>
      </c>
      <c r="K64" s="11" t="e">
        <f>VLOOKUP(#REF!,[3]面试成绩!$A$4:$N$22,14,FALSE)</f>
        <v>#REF!</v>
      </c>
      <c r="L64" s="11" t="e">
        <f t="shared" si="2"/>
        <v>#REF!</v>
      </c>
      <c r="M64" s="4"/>
    </row>
    <row r="65" spans="1:13" s="10" customFormat="1" ht="30" customHeight="1">
      <c r="A65" s="4" t="s">
        <v>67</v>
      </c>
      <c r="B65" s="4" t="s">
        <v>91</v>
      </c>
      <c r="C65" s="11">
        <v>62.8</v>
      </c>
      <c r="D65" s="11">
        <v>63.4</v>
      </c>
      <c r="E65" s="11">
        <v>64.400000000000006</v>
      </c>
      <c r="F65" s="11">
        <v>63.8</v>
      </c>
      <c r="G65" s="11">
        <v>63.5</v>
      </c>
      <c r="H65" s="12" t="s">
        <v>92</v>
      </c>
      <c r="I65" s="11" t="e">
        <f>VLOOKUP(#REF!,[3]面试成绩!$A$4:$G$22,7,FALSE)</f>
        <v>#REF!</v>
      </c>
      <c r="J65" s="11" t="e">
        <f>VLOOKUP(#REF!,[3]面试成绩!$A$4:$M$22,13,FALSE)</f>
        <v>#REF!</v>
      </c>
      <c r="K65" s="11" t="e">
        <f>VLOOKUP(#REF!,[3]面试成绩!$A$4:$N$22,14,FALSE)</f>
        <v>#REF!</v>
      </c>
      <c r="L65" s="11" t="e">
        <f t="shared" si="2"/>
        <v>#REF!</v>
      </c>
      <c r="M65" s="4"/>
    </row>
    <row r="66" spans="1:13" s="10" customFormat="1" ht="30" customHeight="1">
      <c r="A66" s="4" t="s">
        <v>67</v>
      </c>
      <c r="B66" s="4" t="s">
        <v>93</v>
      </c>
      <c r="C66" s="11">
        <v>58.3</v>
      </c>
      <c r="D66" s="11">
        <v>62</v>
      </c>
      <c r="E66" s="11">
        <v>61</v>
      </c>
      <c r="F66" s="11">
        <v>61.6</v>
      </c>
      <c r="G66" s="11">
        <v>60.61</v>
      </c>
      <c r="H66" s="12" t="s">
        <v>94</v>
      </c>
      <c r="I66" s="11" t="e">
        <f>VLOOKUP(#REF!,[3]面试成绩!$A$4:$G$22,7,FALSE)</f>
        <v>#REF!</v>
      </c>
      <c r="J66" s="11" t="e">
        <f>VLOOKUP(#REF!,[3]面试成绩!$A$4:$M$22,13,FALSE)</f>
        <v>#REF!</v>
      </c>
      <c r="K66" s="11" t="e">
        <f>VLOOKUP(#REF!,[3]面试成绩!$A$4:$N$22,14,FALSE)</f>
        <v>#REF!</v>
      </c>
      <c r="L66" s="11" t="e">
        <f t="shared" si="2"/>
        <v>#REF!</v>
      </c>
      <c r="M66" s="4"/>
    </row>
    <row r="67" spans="1:13" s="10" customFormat="1" ht="30" customHeight="1">
      <c r="A67" s="8" t="s">
        <v>0</v>
      </c>
      <c r="B67" s="8" t="s">
        <v>1</v>
      </c>
      <c r="C67" s="5" t="s">
        <v>2</v>
      </c>
      <c r="D67" s="5" t="s">
        <v>3</v>
      </c>
      <c r="E67" s="5" t="s">
        <v>4</v>
      </c>
      <c r="F67" s="5" t="s">
        <v>5</v>
      </c>
      <c r="G67" s="5" t="s">
        <v>6</v>
      </c>
      <c r="H67" s="6" t="s">
        <v>7</v>
      </c>
      <c r="I67" s="5" t="s">
        <v>3</v>
      </c>
      <c r="J67" s="5" t="s">
        <v>4</v>
      </c>
      <c r="K67" s="5" t="s">
        <v>8</v>
      </c>
      <c r="L67" s="8" t="s">
        <v>9</v>
      </c>
      <c r="M67" s="9" t="s">
        <v>193</v>
      </c>
    </row>
    <row r="68" spans="1:13" s="10" customFormat="1" ht="30" customHeight="1">
      <c r="A68" s="4" t="s">
        <v>95</v>
      </c>
      <c r="B68" s="4" t="s">
        <v>96</v>
      </c>
      <c r="C68" s="11">
        <v>78.2</v>
      </c>
      <c r="D68" s="11">
        <v>71</v>
      </c>
      <c r="E68" s="11">
        <v>70</v>
      </c>
      <c r="F68" s="11">
        <v>70.599999999999994</v>
      </c>
      <c r="G68" s="11">
        <v>72.88</v>
      </c>
      <c r="H68" s="12" t="s">
        <v>41</v>
      </c>
      <c r="I68" s="11" t="e">
        <f>VLOOKUP(#REF!,[4]面试成绩!$A$4:$G$23,7,FALSE)</f>
        <v>#REF!</v>
      </c>
      <c r="J68" s="11" t="e">
        <f>VLOOKUP(#REF!,[4]面试成绩!$A$4:$M$23,13,FALSE)</f>
        <v>#REF!</v>
      </c>
      <c r="K68" s="11" t="e">
        <f>VLOOKUP(#REF!,[4]面试成绩!$A$4:$N$23,14,FALSE)</f>
        <v>#REF!</v>
      </c>
      <c r="L68" s="11" t="e">
        <f>0.3*C68+0.7*K68</f>
        <v>#REF!</v>
      </c>
      <c r="M68" s="9" t="s">
        <v>195</v>
      </c>
    </row>
    <row r="69" spans="1:13" s="10" customFormat="1" ht="30" customHeight="1">
      <c r="A69" s="4" t="s">
        <v>95</v>
      </c>
      <c r="B69" s="4" t="s">
        <v>97</v>
      </c>
      <c r="C69" s="11">
        <v>75.7</v>
      </c>
      <c r="D69" s="11">
        <v>37.6</v>
      </c>
      <c r="E69" s="11">
        <v>52</v>
      </c>
      <c r="F69" s="11">
        <v>43.36</v>
      </c>
      <c r="G69" s="11">
        <v>53.061999999999998</v>
      </c>
      <c r="H69" s="12" t="s">
        <v>32</v>
      </c>
      <c r="I69" s="11" t="e">
        <f>VLOOKUP(#REF!,[4]面试成绩!$A$4:$G$23,7,FALSE)</f>
        <v>#REF!</v>
      </c>
      <c r="J69" s="11" t="e">
        <f>VLOOKUP(#REF!,[4]面试成绩!$A$4:$M$23,13,FALSE)</f>
        <v>#REF!</v>
      </c>
      <c r="K69" s="11" t="e">
        <f>VLOOKUP(#REF!,[4]面试成绩!$A$4:$N$23,14,FALSE)</f>
        <v>#REF!</v>
      </c>
      <c r="L69" s="11" t="e">
        <f>0.3*C69+0.7*K69</f>
        <v>#REF!</v>
      </c>
      <c r="M69" s="4"/>
    </row>
    <row r="70" spans="1:13" s="10" customFormat="1" ht="30" customHeight="1">
      <c r="A70" s="8" t="s">
        <v>0</v>
      </c>
      <c r="B70" s="8" t="s">
        <v>1</v>
      </c>
      <c r="C70" s="5" t="s">
        <v>2</v>
      </c>
      <c r="D70" s="5" t="s">
        <v>3</v>
      </c>
      <c r="E70" s="5" t="s">
        <v>4</v>
      </c>
      <c r="F70" s="5" t="s">
        <v>5</v>
      </c>
      <c r="G70" s="5" t="s">
        <v>6</v>
      </c>
      <c r="H70" s="6" t="s">
        <v>7</v>
      </c>
      <c r="I70" s="5" t="s">
        <v>3</v>
      </c>
      <c r="J70" s="5" t="s">
        <v>4</v>
      </c>
      <c r="K70" s="5" t="s">
        <v>8</v>
      </c>
      <c r="L70" s="8" t="s">
        <v>9</v>
      </c>
      <c r="M70" s="9" t="s">
        <v>193</v>
      </c>
    </row>
    <row r="71" spans="1:13" s="10" customFormat="1" ht="30" customHeight="1">
      <c r="A71" s="4" t="s">
        <v>98</v>
      </c>
      <c r="B71" s="4" t="s">
        <v>99</v>
      </c>
      <c r="C71" s="11">
        <v>75.599999999999994</v>
      </c>
      <c r="D71" s="11">
        <v>83</v>
      </c>
      <c r="E71" s="11">
        <v>84.2</v>
      </c>
      <c r="F71" s="11">
        <v>83.48</v>
      </c>
      <c r="G71" s="11">
        <v>81.116</v>
      </c>
      <c r="H71" s="12" t="s">
        <v>41</v>
      </c>
      <c r="I71" s="11" t="e">
        <f>VLOOKUP(#REF!,[4]面试成绩!$A$4:$G$23,7,FALSE)</f>
        <v>#REF!</v>
      </c>
      <c r="J71" s="11" t="e">
        <f>VLOOKUP(#REF!,[4]面试成绩!$A$4:$M$23,13,FALSE)</f>
        <v>#REF!</v>
      </c>
      <c r="K71" s="11" t="e">
        <f>VLOOKUP(#REF!,[4]面试成绩!$A$4:$N$23,14,FALSE)</f>
        <v>#REF!</v>
      </c>
      <c r="L71" s="11" t="e">
        <f t="shared" ref="L71:L79" si="3">0.3*C71+0.7*K71</f>
        <v>#REF!</v>
      </c>
      <c r="M71" s="9" t="s">
        <v>194</v>
      </c>
    </row>
    <row r="72" spans="1:13" s="10" customFormat="1" ht="30" customHeight="1">
      <c r="A72" s="4" t="s">
        <v>98</v>
      </c>
      <c r="B72" s="4" t="s">
        <v>100</v>
      </c>
      <c r="C72" s="11">
        <v>79.7</v>
      </c>
      <c r="D72" s="11">
        <v>79.400000000000006</v>
      </c>
      <c r="E72" s="11">
        <v>81.599999999999994</v>
      </c>
      <c r="F72" s="11">
        <v>80.28</v>
      </c>
      <c r="G72" s="11">
        <v>80.105999999999995</v>
      </c>
      <c r="H72" s="12" t="s">
        <v>43</v>
      </c>
      <c r="I72" s="11" t="e">
        <f>VLOOKUP(#REF!,[4]面试成绩!$A$4:$G$23,7,FALSE)</f>
        <v>#REF!</v>
      </c>
      <c r="J72" s="11" t="e">
        <f>VLOOKUP(#REF!,[4]面试成绩!$A$4:$M$23,13,FALSE)</f>
        <v>#REF!</v>
      </c>
      <c r="K72" s="11" t="e">
        <f>VLOOKUP(#REF!,[4]面试成绩!$A$4:$N$23,14,FALSE)</f>
        <v>#REF!</v>
      </c>
      <c r="L72" s="11" t="e">
        <f t="shared" si="3"/>
        <v>#REF!</v>
      </c>
      <c r="M72" s="9" t="s">
        <v>194</v>
      </c>
    </row>
    <row r="73" spans="1:13" s="10" customFormat="1" ht="30" customHeight="1">
      <c r="A73" s="4" t="s">
        <v>98</v>
      </c>
      <c r="B73" s="4" t="s">
        <v>101</v>
      </c>
      <c r="C73" s="11">
        <v>75.7</v>
      </c>
      <c r="D73" s="11">
        <v>83.2</v>
      </c>
      <c r="E73" s="11">
        <v>80</v>
      </c>
      <c r="F73" s="11">
        <v>81.92</v>
      </c>
      <c r="G73" s="11">
        <v>80.054000000000002</v>
      </c>
      <c r="H73" s="12" t="s">
        <v>45</v>
      </c>
      <c r="I73" s="11" t="e">
        <f>VLOOKUP(#REF!,[4]面试成绩!$A$4:$G$23,7,FALSE)</f>
        <v>#REF!</v>
      </c>
      <c r="J73" s="11" t="e">
        <f>VLOOKUP(#REF!,[4]面试成绩!$A$4:$M$23,13,FALSE)</f>
        <v>#REF!</v>
      </c>
      <c r="K73" s="11" t="e">
        <f>VLOOKUP(#REF!,[4]面试成绩!$A$4:$N$23,14,FALSE)</f>
        <v>#REF!</v>
      </c>
      <c r="L73" s="11" t="e">
        <f t="shared" si="3"/>
        <v>#REF!</v>
      </c>
      <c r="M73" s="9" t="s">
        <v>194</v>
      </c>
    </row>
    <row r="74" spans="1:13" s="10" customFormat="1" ht="30" customHeight="1">
      <c r="A74" s="4" t="s">
        <v>98</v>
      </c>
      <c r="B74" s="4" t="s">
        <v>102</v>
      </c>
      <c r="C74" s="11">
        <v>78.7</v>
      </c>
      <c r="D74" s="11">
        <v>82</v>
      </c>
      <c r="E74" s="11">
        <v>78</v>
      </c>
      <c r="F74" s="11">
        <v>80.400000000000006</v>
      </c>
      <c r="G74" s="11">
        <v>79.89</v>
      </c>
      <c r="H74" s="12" t="s">
        <v>47</v>
      </c>
      <c r="I74" s="11" t="e">
        <f>VLOOKUP(#REF!,[4]面试成绩!$A$4:$G$23,7,FALSE)</f>
        <v>#REF!</v>
      </c>
      <c r="J74" s="11" t="e">
        <f>VLOOKUP(#REF!,[4]面试成绩!$A$4:$M$23,13,FALSE)</f>
        <v>#REF!</v>
      </c>
      <c r="K74" s="11" t="e">
        <f>VLOOKUP(#REF!,[4]面试成绩!$A$4:$N$23,14,FALSE)</f>
        <v>#REF!</v>
      </c>
      <c r="L74" s="11" t="e">
        <f t="shared" si="3"/>
        <v>#REF!</v>
      </c>
      <c r="M74" s="4"/>
    </row>
    <row r="75" spans="1:13" s="10" customFormat="1" ht="30" customHeight="1">
      <c r="A75" s="4" t="s">
        <v>98</v>
      </c>
      <c r="B75" s="4" t="s">
        <v>103</v>
      </c>
      <c r="C75" s="11">
        <v>73.900000000000006</v>
      </c>
      <c r="D75" s="11">
        <v>78</v>
      </c>
      <c r="E75" s="11">
        <v>80.2</v>
      </c>
      <c r="F75" s="11">
        <v>78.88</v>
      </c>
      <c r="G75" s="11">
        <v>77.385999999999996</v>
      </c>
      <c r="H75" s="12" t="s">
        <v>49</v>
      </c>
      <c r="I75" s="11" t="e">
        <f>VLOOKUP(#REF!,[4]面试成绩!$A$4:$G$23,7,FALSE)</f>
        <v>#REF!</v>
      </c>
      <c r="J75" s="11" t="e">
        <f>VLOOKUP(#REF!,[4]面试成绩!$A$4:$M$23,13,FALSE)</f>
        <v>#REF!</v>
      </c>
      <c r="K75" s="11" t="e">
        <f>VLOOKUP(#REF!,[4]面试成绩!$A$4:$N$23,14,FALSE)</f>
        <v>#REF!</v>
      </c>
      <c r="L75" s="11" t="e">
        <f t="shared" si="3"/>
        <v>#REF!</v>
      </c>
      <c r="M75" s="4"/>
    </row>
    <row r="76" spans="1:13" s="10" customFormat="1" ht="30" customHeight="1">
      <c r="A76" s="4" t="s">
        <v>98</v>
      </c>
      <c r="B76" s="4" t="s">
        <v>104</v>
      </c>
      <c r="C76" s="11">
        <v>74.2</v>
      </c>
      <c r="D76" s="11">
        <v>76.599999999999994</v>
      </c>
      <c r="E76" s="11">
        <v>72.2</v>
      </c>
      <c r="F76" s="11">
        <v>74.84</v>
      </c>
      <c r="G76" s="11">
        <v>74.647999999999996</v>
      </c>
      <c r="H76" s="12" t="s">
        <v>51</v>
      </c>
      <c r="I76" s="11" t="e">
        <f>VLOOKUP(#REF!,[4]面试成绩!$A$4:$G$23,7,FALSE)</f>
        <v>#REF!</v>
      </c>
      <c r="J76" s="11" t="e">
        <f>VLOOKUP(#REF!,[4]面试成绩!$A$4:$M$23,13,FALSE)</f>
        <v>#REF!</v>
      </c>
      <c r="K76" s="11" t="e">
        <f>VLOOKUP(#REF!,[4]面试成绩!$A$4:$N$23,14,FALSE)</f>
        <v>#REF!</v>
      </c>
      <c r="L76" s="11" t="e">
        <f t="shared" si="3"/>
        <v>#REF!</v>
      </c>
      <c r="M76" s="4"/>
    </row>
    <row r="77" spans="1:13" s="10" customFormat="1" ht="30" customHeight="1">
      <c r="A77" s="4" t="s">
        <v>98</v>
      </c>
      <c r="B77" s="4" t="s">
        <v>105</v>
      </c>
      <c r="C77" s="11">
        <v>75.599999999999994</v>
      </c>
      <c r="D77" s="11">
        <v>73.2</v>
      </c>
      <c r="E77" s="11">
        <v>71.599999999999994</v>
      </c>
      <c r="F77" s="11">
        <v>72.56</v>
      </c>
      <c r="G77" s="11">
        <v>73.471999999999994</v>
      </c>
      <c r="H77" s="12" t="s">
        <v>53</v>
      </c>
      <c r="I77" s="11" t="e">
        <f>VLOOKUP(#REF!,[4]面试成绩!$A$4:$G$23,7,FALSE)</f>
        <v>#REF!</v>
      </c>
      <c r="J77" s="11" t="e">
        <f>VLOOKUP(#REF!,[4]面试成绩!$A$4:$M$23,13,FALSE)</f>
        <v>#REF!</v>
      </c>
      <c r="K77" s="11" t="e">
        <f>VLOOKUP(#REF!,[4]面试成绩!$A$4:$N$23,14,FALSE)</f>
        <v>#REF!</v>
      </c>
      <c r="L77" s="11" t="e">
        <f t="shared" si="3"/>
        <v>#REF!</v>
      </c>
      <c r="M77" s="4"/>
    </row>
    <row r="78" spans="1:13" s="10" customFormat="1" ht="30" customHeight="1">
      <c r="A78" s="4" t="s">
        <v>98</v>
      </c>
      <c r="B78" s="4" t="s">
        <v>106</v>
      </c>
      <c r="C78" s="11">
        <v>76.099999999999994</v>
      </c>
      <c r="D78" s="11">
        <v>75.400000000000006</v>
      </c>
      <c r="E78" s="11">
        <v>67.599999999999994</v>
      </c>
      <c r="F78" s="11">
        <v>72.28</v>
      </c>
      <c r="G78" s="11">
        <v>73.426000000000002</v>
      </c>
      <c r="H78" s="12" t="s">
        <v>55</v>
      </c>
      <c r="I78" s="11" t="e">
        <f>VLOOKUP(#REF!,[4]面试成绩!$A$4:$G$23,7,FALSE)</f>
        <v>#REF!</v>
      </c>
      <c r="J78" s="11" t="e">
        <f>VLOOKUP(#REF!,[4]面试成绩!$A$4:$M$23,13,FALSE)</f>
        <v>#REF!</v>
      </c>
      <c r="K78" s="11" t="e">
        <f>VLOOKUP(#REF!,[4]面试成绩!$A$4:$N$23,14,FALSE)</f>
        <v>#REF!</v>
      </c>
      <c r="L78" s="11" t="e">
        <f t="shared" si="3"/>
        <v>#REF!</v>
      </c>
      <c r="M78" s="4"/>
    </row>
    <row r="79" spans="1:13" s="10" customFormat="1" ht="30" customHeight="1">
      <c r="A79" s="4" t="s">
        <v>98</v>
      </c>
      <c r="B79" s="4" t="s">
        <v>107</v>
      </c>
      <c r="C79" s="11">
        <v>74.400000000000006</v>
      </c>
      <c r="D79" s="11">
        <v>71.400000000000006</v>
      </c>
      <c r="E79" s="11">
        <v>73.400000000000006</v>
      </c>
      <c r="F79" s="11">
        <v>72.2</v>
      </c>
      <c r="G79" s="11">
        <v>72.86</v>
      </c>
      <c r="H79" s="12" t="s">
        <v>57</v>
      </c>
      <c r="I79" s="11" t="e">
        <f>VLOOKUP(#REF!,[4]面试成绩!$A$4:$G$23,7,FALSE)</f>
        <v>#REF!</v>
      </c>
      <c r="J79" s="11" t="e">
        <f>VLOOKUP(#REF!,[4]面试成绩!$A$4:$M$23,13,FALSE)</f>
        <v>#REF!</v>
      </c>
      <c r="K79" s="11" t="e">
        <f>VLOOKUP(#REF!,[4]面试成绩!$A$4:$N$23,14,FALSE)</f>
        <v>#REF!</v>
      </c>
      <c r="L79" s="11" t="e">
        <f t="shared" si="3"/>
        <v>#REF!</v>
      </c>
      <c r="M79" s="4"/>
    </row>
    <row r="80" spans="1:13" s="10" customFormat="1" ht="30" customHeight="1">
      <c r="A80" s="8" t="s">
        <v>0</v>
      </c>
      <c r="B80" s="8" t="s">
        <v>1</v>
      </c>
      <c r="C80" s="5" t="s">
        <v>2</v>
      </c>
      <c r="D80" s="5" t="s">
        <v>3</v>
      </c>
      <c r="E80" s="5" t="s">
        <v>4</v>
      </c>
      <c r="F80" s="5" t="s">
        <v>5</v>
      </c>
      <c r="G80" s="5" t="s">
        <v>6</v>
      </c>
      <c r="H80" s="6" t="s">
        <v>7</v>
      </c>
      <c r="I80" s="5" t="s">
        <v>3</v>
      </c>
      <c r="J80" s="5" t="s">
        <v>4</v>
      </c>
      <c r="K80" s="5" t="s">
        <v>8</v>
      </c>
      <c r="L80" s="8" t="s">
        <v>9</v>
      </c>
      <c r="M80" s="9" t="s">
        <v>193</v>
      </c>
    </row>
    <row r="81" spans="1:13" s="10" customFormat="1" ht="30" customHeight="1">
      <c r="A81" s="4" t="s">
        <v>108</v>
      </c>
      <c r="B81" s="4" t="s">
        <v>109</v>
      </c>
      <c r="C81" s="11">
        <v>73.400000000000006</v>
      </c>
      <c r="D81" s="11">
        <v>86</v>
      </c>
      <c r="E81" s="11">
        <v>83</v>
      </c>
      <c r="F81" s="11">
        <v>84.8</v>
      </c>
      <c r="G81" s="11">
        <v>81.38</v>
      </c>
      <c r="H81" s="12" t="s">
        <v>41</v>
      </c>
      <c r="I81" s="11" t="e">
        <f>VLOOKUP(#REF!,[4]面试成绩!$A$4:$G$23,7,FALSE)</f>
        <v>#REF!</v>
      </c>
      <c r="J81" s="11" t="e">
        <f>VLOOKUP(#REF!,[4]面试成绩!$A$4:$M$23,13,FALSE)</f>
        <v>#REF!</v>
      </c>
      <c r="K81" s="11" t="e">
        <f>VLOOKUP(#REF!,[4]面试成绩!$A$4:$N$23,14,FALSE)</f>
        <v>#REF!</v>
      </c>
      <c r="L81" s="11" t="e">
        <f t="shared" ref="L81:L89" si="4">0.3*C81+0.7*K81</f>
        <v>#REF!</v>
      </c>
      <c r="M81" s="9" t="s">
        <v>194</v>
      </c>
    </row>
    <row r="82" spans="1:13" s="10" customFormat="1" ht="30" customHeight="1">
      <c r="A82" s="4" t="s">
        <v>108</v>
      </c>
      <c r="B82" s="4" t="s">
        <v>110</v>
      </c>
      <c r="C82" s="11">
        <v>72.099999999999994</v>
      </c>
      <c r="D82" s="11">
        <v>78.599999999999994</v>
      </c>
      <c r="E82" s="11">
        <v>76.8</v>
      </c>
      <c r="F82" s="11">
        <v>77.88</v>
      </c>
      <c r="G82" s="11">
        <v>76.146000000000001</v>
      </c>
      <c r="H82" s="12" t="s">
        <v>43</v>
      </c>
      <c r="I82" s="11" t="e">
        <f>VLOOKUP(#REF!,[4]面试成绩!$A$4:$G$23,7,FALSE)</f>
        <v>#REF!</v>
      </c>
      <c r="J82" s="11" t="e">
        <f>VLOOKUP(#REF!,[4]面试成绩!$A$4:$M$23,13,FALSE)</f>
        <v>#REF!</v>
      </c>
      <c r="K82" s="11" t="e">
        <f>VLOOKUP(#REF!,[4]面试成绩!$A$4:$N$23,14,FALSE)</f>
        <v>#REF!</v>
      </c>
      <c r="L82" s="11" t="e">
        <f t="shared" si="4"/>
        <v>#REF!</v>
      </c>
      <c r="M82" s="9" t="s">
        <v>194</v>
      </c>
    </row>
    <row r="83" spans="1:13" s="10" customFormat="1" ht="30" customHeight="1">
      <c r="A83" s="4" t="s">
        <v>108</v>
      </c>
      <c r="B83" s="4" t="s">
        <v>111</v>
      </c>
      <c r="C83" s="11">
        <v>74.400000000000006</v>
      </c>
      <c r="D83" s="11">
        <v>72</v>
      </c>
      <c r="E83" s="11">
        <v>71.400000000000006</v>
      </c>
      <c r="F83" s="11">
        <v>71.760000000000005</v>
      </c>
      <c r="G83" s="11">
        <v>72.552000000000007</v>
      </c>
      <c r="H83" s="12" t="s">
        <v>45</v>
      </c>
      <c r="I83" s="11" t="e">
        <f>VLOOKUP(#REF!,[4]面试成绩!$A$4:$G$23,7,FALSE)</f>
        <v>#REF!</v>
      </c>
      <c r="J83" s="11" t="e">
        <f>VLOOKUP(#REF!,[4]面试成绩!$A$4:$M$23,13,FALSE)</f>
        <v>#REF!</v>
      </c>
      <c r="K83" s="11" t="e">
        <f>VLOOKUP(#REF!,[4]面试成绩!$A$4:$N$23,14,FALSE)</f>
        <v>#REF!</v>
      </c>
      <c r="L83" s="11" t="e">
        <f t="shared" si="4"/>
        <v>#REF!</v>
      </c>
      <c r="M83" s="9" t="s">
        <v>194</v>
      </c>
    </row>
    <row r="84" spans="1:13" s="10" customFormat="1" ht="30" customHeight="1">
      <c r="A84" s="4" t="s">
        <v>108</v>
      </c>
      <c r="B84" s="4" t="s">
        <v>112</v>
      </c>
      <c r="C84" s="11">
        <v>74.900000000000006</v>
      </c>
      <c r="D84" s="11">
        <v>65.400000000000006</v>
      </c>
      <c r="E84" s="11">
        <v>68</v>
      </c>
      <c r="F84" s="11">
        <v>66.44</v>
      </c>
      <c r="G84" s="11">
        <v>68.977999999999994</v>
      </c>
      <c r="H84" s="12" t="s">
        <v>47</v>
      </c>
      <c r="I84" s="11" t="e">
        <f>VLOOKUP(#REF!,[4]面试成绩!$A$4:$G$23,7,FALSE)</f>
        <v>#REF!</v>
      </c>
      <c r="J84" s="11" t="e">
        <f>VLOOKUP(#REF!,[4]面试成绩!$A$4:$M$23,13,FALSE)</f>
        <v>#REF!</v>
      </c>
      <c r="K84" s="11" t="e">
        <f>VLOOKUP(#REF!,[4]面试成绩!$A$4:$N$23,14,FALSE)</f>
        <v>#REF!</v>
      </c>
      <c r="L84" s="11" t="e">
        <f t="shared" si="4"/>
        <v>#REF!</v>
      </c>
      <c r="M84" s="4"/>
    </row>
    <row r="85" spans="1:13" s="10" customFormat="1" ht="30" customHeight="1">
      <c r="A85" s="4" t="s">
        <v>108</v>
      </c>
      <c r="B85" s="4" t="s">
        <v>113</v>
      </c>
      <c r="C85" s="11">
        <v>73.099999999999994</v>
      </c>
      <c r="D85" s="11">
        <v>64</v>
      </c>
      <c r="E85" s="11">
        <v>67</v>
      </c>
      <c r="F85" s="11">
        <v>65.2</v>
      </c>
      <c r="G85" s="11">
        <v>67.569999999999993</v>
      </c>
      <c r="H85" s="12" t="s">
        <v>49</v>
      </c>
      <c r="I85" s="11" t="e">
        <f>VLOOKUP(#REF!,[4]面试成绩!$A$4:$G$23,7,FALSE)</f>
        <v>#REF!</v>
      </c>
      <c r="J85" s="11" t="e">
        <f>VLOOKUP(#REF!,[4]面试成绩!$A$4:$M$23,13,FALSE)</f>
        <v>#REF!</v>
      </c>
      <c r="K85" s="11" t="e">
        <f>VLOOKUP(#REF!,[4]面试成绩!$A$4:$N$23,14,FALSE)</f>
        <v>#REF!</v>
      </c>
      <c r="L85" s="11" t="e">
        <f t="shared" si="4"/>
        <v>#REF!</v>
      </c>
      <c r="M85" s="4"/>
    </row>
    <row r="86" spans="1:13" s="10" customFormat="1" ht="30" customHeight="1">
      <c r="A86" s="4" t="s">
        <v>108</v>
      </c>
      <c r="B86" s="4" t="s">
        <v>114</v>
      </c>
      <c r="C86" s="11">
        <v>70.5</v>
      </c>
      <c r="D86" s="11">
        <v>62</v>
      </c>
      <c r="E86" s="11">
        <v>64.599999999999994</v>
      </c>
      <c r="F86" s="11">
        <v>63.04</v>
      </c>
      <c r="G86" s="11">
        <v>65.278000000000006</v>
      </c>
      <c r="H86" s="12" t="s">
        <v>51</v>
      </c>
      <c r="I86" s="11" t="e">
        <f>VLOOKUP(#REF!,[4]面试成绩!$A$4:$G$23,7,FALSE)</f>
        <v>#REF!</v>
      </c>
      <c r="J86" s="11" t="e">
        <f>VLOOKUP(#REF!,[4]面试成绩!$A$4:$M$23,13,FALSE)</f>
        <v>#REF!</v>
      </c>
      <c r="K86" s="11" t="e">
        <f>VLOOKUP(#REF!,[4]面试成绩!$A$4:$N$23,14,FALSE)</f>
        <v>#REF!</v>
      </c>
      <c r="L86" s="11" t="e">
        <f t="shared" si="4"/>
        <v>#REF!</v>
      </c>
      <c r="M86" s="4"/>
    </row>
    <row r="87" spans="1:13" s="10" customFormat="1" ht="30" customHeight="1">
      <c r="A87" s="4" t="s">
        <v>108</v>
      </c>
      <c r="B87" s="4" t="s">
        <v>115</v>
      </c>
      <c r="C87" s="11">
        <v>70.2</v>
      </c>
      <c r="D87" s="11">
        <v>62</v>
      </c>
      <c r="E87" s="11">
        <v>58.2</v>
      </c>
      <c r="F87" s="11">
        <v>60.48</v>
      </c>
      <c r="G87" s="11">
        <v>63.396000000000001</v>
      </c>
      <c r="H87" s="12" t="s">
        <v>32</v>
      </c>
      <c r="I87" s="11" t="e">
        <f>VLOOKUP(#REF!,[4]面试成绩!$A$4:$G$23,7,FALSE)</f>
        <v>#REF!</v>
      </c>
      <c r="J87" s="11" t="e">
        <f>VLOOKUP(#REF!,[4]面试成绩!$A$4:$M$23,13,FALSE)</f>
        <v>#REF!</v>
      </c>
      <c r="K87" s="11" t="e">
        <f>VLOOKUP(#REF!,[4]面试成绩!$A$4:$N$23,14,FALSE)</f>
        <v>#REF!</v>
      </c>
      <c r="L87" s="11" t="e">
        <f t="shared" si="4"/>
        <v>#REF!</v>
      </c>
      <c r="M87" s="4"/>
    </row>
    <row r="88" spans="1:13" s="10" customFormat="1" ht="30" customHeight="1">
      <c r="A88" s="4" t="s">
        <v>108</v>
      </c>
      <c r="B88" s="4" t="s">
        <v>116</v>
      </c>
      <c r="C88" s="11">
        <v>70.2</v>
      </c>
      <c r="D88" s="11">
        <v>56.6</v>
      </c>
      <c r="E88" s="11">
        <v>59</v>
      </c>
      <c r="F88" s="11">
        <v>57.56</v>
      </c>
      <c r="G88" s="11">
        <v>61.351999999999997</v>
      </c>
      <c r="H88" s="12" t="s">
        <v>32</v>
      </c>
      <c r="I88" s="11" t="e">
        <f>VLOOKUP(#REF!,[4]面试成绩!$A$4:$G$23,7,FALSE)</f>
        <v>#REF!</v>
      </c>
      <c r="J88" s="11" t="e">
        <f>VLOOKUP(#REF!,[4]面试成绩!$A$4:$M$23,13,FALSE)</f>
        <v>#REF!</v>
      </c>
      <c r="K88" s="11" t="e">
        <f>VLOOKUP(#REF!,[4]面试成绩!$A$4:$N$23,14,FALSE)</f>
        <v>#REF!</v>
      </c>
      <c r="L88" s="11" t="e">
        <f t="shared" si="4"/>
        <v>#REF!</v>
      </c>
      <c r="M88" s="4"/>
    </row>
    <row r="89" spans="1:13" s="10" customFormat="1" ht="30" customHeight="1">
      <c r="A89" s="4" t="s">
        <v>108</v>
      </c>
      <c r="B89" s="4" t="s">
        <v>117</v>
      </c>
      <c r="C89" s="11">
        <v>75.400000000000006</v>
      </c>
      <c r="D89" s="11">
        <v>55.2</v>
      </c>
      <c r="E89" s="11">
        <v>55.6</v>
      </c>
      <c r="F89" s="11">
        <v>55.36</v>
      </c>
      <c r="G89" s="11">
        <v>61.372</v>
      </c>
      <c r="H89" s="12" t="s">
        <v>32</v>
      </c>
      <c r="I89" s="11" t="e">
        <f>VLOOKUP(#REF!,[4]面试成绩!$A$4:$G$23,7,FALSE)</f>
        <v>#REF!</v>
      </c>
      <c r="J89" s="11" t="e">
        <f>VLOOKUP(#REF!,[4]面试成绩!$A$4:$M$23,13,FALSE)</f>
        <v>#REF!</v>
      </c>
      <c r="K89" s="11" t="e">
        <f>VLOOKUP(#REF!,[4]面试成绩!$A$4:$N$23,14,FALSE)</f>
        <v>#REF!</v>
      </c>
      <c r="L89" s="11" t="e">
        <f t="shared" si="4"/>
        <v>#REF!</v>
      </c>
      <c r="M89" s="4"/>
    </row>
    <row r="90" spans="1:13" s="10" customFormat="1" ht="30" customHeight="1">
      <c r="A90" s="8" t="s">
        <v>0</v>
      </c>
      <c r="B90" s="8" t="s">
        <v>1</v>
      </c>
      <c r="C90" s="5" t="s">
        <v>2</v>
      </c>
      <c r="D90" s="5" t="s">
        <v>3</v>
      </c>
      <c r="E90" s="5" t="s">
        <v>4</v>
      </c>
      <c r="F90" s="5" t="s">
        <v>5</v>
      </c>
      <c r="G90" s="5" t="s">
        <v>6</v>
      </c>
      <c r="H90" s="6" t="s">
        <v>7</v>
      </c>
      <c r="I90" s="5" t="s">
        <v>3</v>
      </c>
      <c r="J90" s="5" t="s">
        <v>4</v>
      </c>
      <c r="K90" s="5" t="s">
        <v>8</v>
      </c>
      <c r="L90" s="8" t="s">
        <v>9</v>
      </c>
      <c r="M90" s="9" t="s">
        <v>193</v>
      </c>
    </row>
    <row r="91" spans="1:13" s="10" customFormat="1" ht="30" customHeight="1">
      <c r="A91" s="4" t="s">
        <v>118</v>
      </c>
      <c r="B91" s="4" t="s">
        <v>119</v>
      </c>
      <c r="C91" s="11">
        <v>71.400000000000006</v>
      </c>
      <c r="D91" s="11">
        <v>81.599999999999994</v>
      </c>
      <c r="E91" s="11">
        <v>81.599999999999994</v>
      </c>
      <c r="F91" s="11">
        <v>81.599999999999994</v>
      </c>
      <c r="G91" s="11">
        <v>78.540000000000006</v>
      </c>
      <c r="H91" s="12" t="s">
        <v>41</v>
      </c>
      <c r="I91" s="11" t="e">
        <f>VLOOKUP(#REF!,[5]面试成绩!$A$4:$G$11,7)</f>
        <v>#REF!</v>
      </c>
      <c r="J91" s="11" t="e">
        <f>VLOOKUP(#REF!,[5]面试成绩!$A$4:$M$10,13,FALSE)</f>
        <v>#REF!</v>
      </c>
      <c r="K91" s="11" t="e">
        <f>VLOOKUP(#REF!,[5]面试成绩!$A$4:$N$10,14,FALSE)</f>
        <v>#REF!</v>
      </c>
      <c r="L91" s="11" t="e">
        <f t="shared" ref="L91:L97" si="5">0.3*C91+0.7*K91</f>
        <v>#REF!</v>
      </c>
      <c r="M91" s="9" t="s">
        <v>194</v>
      </c>
    </row>
    <row r="92" spans="1:13" s="10" customFormat="1" ht="30" customHeight="1">
      <c r="A92" s="4" t="s">
        <v>118</v>
      </c>
      <c r="B92" s="4" t="s">
        <v>120</v>
      </c>
      <c r="C92" s="11">
        <v>73.5</v>
      </c>
      <c r="D92" s="11">
        <v>78.2</v>
      </c>
      <c r="E92" s="11">
        <v>76</v>
      </c>
      <c r="F92" s="11">
        <v>77.319999999999993</v>
      </c>
      <c r="G92" s="11">
        <v>76.174000000000007</v>
      </c>
      <c r="H92" s="12" t="s">
        <v>43</v>
      </c>
      <c r="I92" s="11" t="e">
        <f>VLOOKUP(#REF!,[5]面试成绩!$A$4:$G$11,7)</f>
        <v>#REF!</v>
      </c>
      <c r="J92" s="11" t="e">
        <f>VLOOKUP(#REF!,[5]面试成绩!$A$4:$M$10,13,FALSE)</f>
        <v>#REF!</v>
      </c>
      <c r="K92" s="11" t="e">
        <f>VLOOKUP(#REF!,[5]面试成绩!$A$4:$N$10,14,FALSE)</f>
        <v>#REF!</v>
      </c>
      <c r="L92" s="11" t="e">
        <f t="shared" si="5"/>
        <v>#REF!</v>
      </c>
      <c r="M92" s="9" t="s">
        <v>194</v>
      </c>
    </row>
    <row r="93" spans="1:13" s="10" customFormat="1" ht="30" customHeight="1">
      <c r="A93" s="4" t="s">
        <v>118</v>
      </c>
      <c r="B93" s="4" t="s">
        <v>121</v>
      </c>
      <c r="C93" s="11">
        <v>67.2</v>
      </c>
      <c r="D93" s="11">
        <v>79.599999999999994</v>
      </c>
      <c r="E93" s="11">
        <v>75.400000000000006</v>
      </c>
      <c r="F93" s="11">
        <v>77.92</v>
      </c>
      <c r="G93" s="11">
        <v>74.703999999999994</v>
      </c>
      <c r="H93" s="12" t="s">
        <v>45</v>
      </c>
      <c r="I93" s="11" t="e">
        <f>VLOOKUP(#REF!,[5]面试成绩!$A$4:$G$11,7)</f>
        <v>#REF!</v>
      </c>
      <c r="J93" s="11" t="e">
        <f>VLOOKUP(#REF!,[5]面试成绩!$A$4:$M$10,13,FALSE)</f>
        <v>#REF!</v>
      </c>
      <c r="K93" s="11" t="e">
        <f>VLOOKUP(#REF!,[5]面试成绩!$A$4:$N$10,14,FALSE)</f>
        <v>#REF!</v>
      </c>
      <c r="L93" s="11" t="e">
        <f t="shared" si="5"/>
        <v>#REF!</v>
      </c>
      <c r="M93" s="9" t="s">
        <v>194</v>
      </c>
    </row>
    <row r="94" spans="1:13" s="10" customFormat="1" ht="30" customHeight="1">
      <c r="A94" s="4" t="s">
        <v>118</v>
      </c>
      <c r="B94" s="4" t="s">
        <v>122</v>
      </c>
      <c r="C94" s="11">
        <v>66.599999999999994</v>
      </c>
      <c r="D94" s="11">
        <v>74</v>
      </c>
      <c r="E94" s="11">
        <v>74.2</v>
      </c>
      <c r="F94" s="11">
        <v>74.08</v>
      </c>
      <c r="G94" s="11">
        <v>71.835999999999999</v>
      </c>
      <c r="H94" s="12" t="s">
        <v>47</v>
      </c>
      <c r="I94" s="11" t="e">
        <f>VLOOKUP(#REF!,[5]面试成绩!$A$4:$G$11,7)</f>
        <v>#REF!</v>
      </c>
      <c r="J94" s="11" t="e">
        <f>VLOOKUP(#REF!,[5]面试成绩!$A$4:$M$10,13,FALSE)</f>
        <v>#REF!</v>
      </c>
      <c r="K94" s="11" t="e">
        <f>VLOOKUP(#REF!,[5]面试成绩!$A$4:$N$10,14,FALSE)</f>
        <v>#REF!</v>
      </c>
      <c r="L94" s="11" t="e">
        <f t="shared" si="5"/>
        <v>#REF!</v>
      </c>
      <c r="M94" s="4"/>
    </row>
    <row r="95" spans="1:13" s="10" customFormat="1" ht="30" customHeight="1">
      <c r="A95" s="4" t="s">
        <v>118</v>
      </c>
      <c r="B95" s="4" t="s">
        <v>123</v>
      </c>
      <c r="C95" s="11">
        <v>66.900000000000006</v>
      </c>
      <c r="D95" s="11">
        <v>73.599999999999994</v>
      </c>
      <c r="E95" s="11">
        <v>69.599999999999994</v>
      </c>
      <c r="F95" s="11">
        <v>72</v>
      </c>
      <c r="G95" s="11">
        <v>70.47</v>
      </c>
      <c r="H95" s="12" t="s">
        <v>49</v>
      </c>
      <c r="I95" s="11" t="e">
        <f>VLOOKUP(#REF!,[5]面试成绩!$A$4:$G$11,7)</f>
        <v>#REF!</v>
      </c>
      <c r="J95" s="11" t="e">
        <f>VLOOKUP(#REF!,[5]面试成绩!$A$4:$M$10,13,FALSE)</f>
        <v>#REF!</v>
      </c>
      <c r="K95" s="11" t="e">
        <f>VLOOKUP(#REF!,[5]面试成绩!$A$4:$N$10,14,FALSE)</f>
        <v>#REF!</v>
      </c>
      <c r="L95" s="11" t="e">
        <f t="shared" si="5"/>
        <v>#REF!</v>
      </c>
      <c r="M95" s="4"/>
    </row>
    <row r="96" spans="1:13" s="10" customFormat="1" ht="30" customHeight="1">
      <c r="A96" s="4" t="s">
        <v>118</v>
      </c>
      <c r="B96" s="4" t="s">
        <v>124</v>
      </c>
      <c r="C96" s="11">
        <v>69.2</v>
      </c>
      <c r="D96" s="11">
        <v>68.599999999999994</v>
      </c>
      <c r="E96" s="11">
        <v>71.400000000000006</v>
      </c>
      <c r="F96" s="11">
        <v>69.72</v>
      </c>
      <c r="G96" s="11">
        <v>69.563999999999993</v>
      </c>
      <c r="H96" s="12" t="s">
        <v>51</v>
      </c>
      <c r="I96" s="11" t="e">
        <f>VLOOKUP(#REF!,[5]面试成绩!$A$4:$G$11,7)</f>
        <v>#REF!</v>
      </c>
      <c r="J96" s="11" t="e">
        <f>VLOOKUP(#REF!,[5]面试成绩!$A$4:$M$10,13,FALSE)</f>
        <v>#REF!</v>
      </c>
      <c r="K96" s="11" t="e">
        <f>VLOOKUP(#REF!,[5]面试成绩!$A$4:$N$10,14,FALSE)</f>
        <v>#REF!</v>
      </c>
      <c r="L96" s="11" t="e">
        <f t="shared" si="5"/>
        <v>#REF!</v>
      </c>
      <c r="M96" s="4"/>
    </row>
    <row r="97" spans="1:13" s="10" customFormat="1" ht="30" customHeight="1">
      <c r="A97" s="4" t="s">
        <v>118</v>
      </c>
      <c r="B97" s="4" t="s">
        <v>125</v>
      </c>
      <c r="C97" s="11">
        <v>71.900000000000006</v>
      </c>
      <c r="D97" s="11">
        <v>65</v>
      </c>
      <c r="E97" s="11">
        <v>64.400000000000006</v>
      </c>
      <c r="F97" s="11">
        <v>64.760000000000005</v>
      </c>
      <c r="G97" s="11">
        <v>66.902000000000001</v>
      </c>
      <c r="H97" s="12" t="s">
        <v>53</v>
      </c>
      <c r="I97" s="11" t="e">
        <f>VLOOKUP(#REF!,[5]面试成绩!$A$4:$G$11,7)</f>
        <v>#REF!</v>
      </c>
      <c r="J97" s="11" t="e">
        <f>VLOOKUP(#REF!,[5]面试成绩!$A$4:$M$10,13,FALSE)</f>
        <v>#REF!</v>
      </c>
      <c r="K97" s="11" t="e">
        <f>VLOOKUP(#REF!,[5]面试成绩!$A$4:$N$10,14,FALSE)</f>
        <v>#REF!</v>
      </c>
      <c r="L97" s="11" t="e">
        <f t="shared" si="5"/>
        <v>#REF!</v>
      </c>
      <c r="M97" s="4"/>
    </row>
    <row r="98" spans="1:13" s="10" customFormat="1" ht="30" customHeight="1">
      <c r="A98" s="8" t="s">
        <v>0</v>
      </c>
      <c r="B98" s="8" t="s">
        <v>1</v>
      </c>
      <c r="C98" s="5" t="s">
        <v>2</v>
      </c>
      <c r="D98" s="5" t="s">
        <v>3</v>
      </c>
      <c r="E98" s="5" t="s">
        <v>4</v>
      </c>
      <c r="F98" s="5" t="s">
        <v>5</v>
      </c>
      <c r="G98" s="5" t="s">
        <v>6</v>
      </c>
      <c r="H98" s="6" t="s">
        <v>7</v>
      </c>
      <c r="I98" s="5" t="s">
        <v>3</v>
      </c>
      <c r="J98" s="5" t="s">
        <v>4</v>
      </c>
      <c r="K98" s="5" t="s">
        <v>8</v>
      </c>
      <c r="L98" s="8" t="s">
        <v>9</v>
      </c>
      <c r="M98" s="9" t="s">
        <v>193</v>
      </c>
    </row>
    <row r="99" spans="1:13" s="10" customFormat="1" ht="30" customHeight="1">
      <c r="A99" s="4" t="s">
        <v>126</v>
      </c>
      <c r="B99" s="4" t="s">
        <v>127</v>
      </c>
      <c r="C99" s="11">
        <v>72.900000000000006</v>
      </c>
      <c r="D99" s="11">
        <v>86.8</v>
      </c>
      <c r="E99" s="11">
        <v>87.2</v>
      </c>
      <c r="F99" s="11">
        <v>86.96</v>
      </c>
      <c r="G99" s="11">
        <v>82.742000000000004</v>
      </c>
      <c r="H99" s="12" t="s">
        <v>41</v>
      </c>
      <c r="I99" s="11" t="e">
        <f>VLOOKUP(#REF!,[5]面试成绩!$A$17:$G$28,7,FALSE)</f>
        <v>#REF!</v>
      </c>
      <c r="J99" s="11" t="e">
        <f>VLOOKUP(#REF!,[5]面试成绩!$A$17:$M$28,13,FALSE)</f>
        <v>#REF!</v>
      </c>
      <c r="K99" s="11" t="e">
        <f>VLOOKUP(#REF!,[5]面试成绩!$A$17:$N$28,14,FALSE)</f>
        <v>#REF!</v>
      </c>
      <c r="L99" s="11" t="e">
        <f t="shared" ref="L99:L110" si="6">0.3*C99+0.7*K99</f>
        <v>#REF!</v>
      </c>
      <c r="M99" s="9" t="s">
        <v>194</v>
      </c>
    </row>
    <row r="100" spans="1:13" s="10" customFormat="1" ht="30" customHeight="1">
      <c r="A100" s="4" t="s">
        <v>126</v>
      </c>
      <c r="B100" s="4" t="s">
        <v>128</v>
      </c>
      <c r="C100" s="11">
        <v>72.900000000000006</v>
      </c>
      <c r="D100" s="11">
        <v>84.4</v>
      </c>
      <c r="E100" s="11">
        <v>87.4</v>
      </c>
      <c r="F100" s="11">
        <v>85.6</v>
      </c>
      <c r="G100" s="11">
        <v>81.790000000000006</v>
      </c>
      <c r="H100" s="12" t="s">
        <v>43</v>
      </c>
      <c r="I100" s="11" t="e">
        <f>VLOOKUP(#REF!,[5]面试成绩!$A$17:$G$28,7,FALSE)</f>
        <v>#REF!</v>
      </c>
      <c r="J100" s="11" t="e">
        <f>VLOOKUP(#REF!,[5]面试成绩!$A$17:$M$28,13,FALSE)</f>
        <v>#REF!</v>
      </c>
      <c r="K100" s="11" t="e">
        <f>VLOOKUP(#REF!,[5]面试成绩!$A$17:$N$28,14,FALSE)</f>
        <v>#REF!</v>
      </c>
      <c r="L100" s="11" t="e">
        <f t="shared" si="6"/>
        <v>#REF!</v>
      </c>
      <c r="M100" s="9" t="s">
        <v>194</v>
      </c>
    </row>
    <row r="101" spans="1:13" s="10" customFormat="1" ht="30" customHeight="1">
      <c r="A101" s="4" t="s">
        <v>126</v>
      </c>
      <c r="B101" s="4" t="s">
        <v>129</v>
      </c>
      <c r="C101" s="11">
        <v>74.7</v>
      </c>
      <c r="D101" s="11">
        <v>80.400000000000006</v>
      </c>
      <c r="E101" s="11">
        <v>84</v>
      </c>
      <c r="F101" s="11">
        <v>81.84</v>
      </c>
      <c r="G101" s="11">
        <v>79.697999999999993</v>
      </c>
      <c r="H101" s="12" t="s">
        <v>45</v>
      </c>
      <c r="I101" s="11" t="e">
        <f>VLOOKUP(#REF!,[5]面试成绩!$A$17:$G$28,7,FALSE)</f>
        <v>#REF!</v>
      </c>
      <c r="J101" s="11" t="e">
        <f>VLOOKUP(#REF!,[5]面试成绩!$A$17:$M$28,13,FALSE)</f>
        <v>#REF!</v>
      </c>
      <c r="K101" s="11" t="e">
        <f>VLOOKUP(#REF!,[5]面试成绩!$A$17:$N$28,14,FALSE)</f>
        <v>#REF!</v>
      </c>
      <c r="L101" s="11" t="e">
        <f t="shared" si="6"/>
        <v>#REF!</v>
      </c>
      <c r="M101" s="9" t="s">
        <v>194</v>
      </c>
    </row>
    <row r="102" spans="1:13" s="10" customFormat="1" ht="30" customHeight="1">
      <c r="A102" s="4" t="s">
        <v>126</v>
      </c>
      <c r="B102" s="4" t="s">
        <v>130</v>
      </c>
      <c r="C102" s="11">
        <v>76.900000000000006</v>
      </c>
      <c r="D102" s="11">
        <v>83</v>
      </c>
      <c r="E102" s="11">
        <v>77.599999999999994</v>
      </c>
      <c r="F102" s="11">
        <v>80.84</v>
      </c>
      <c r="G102" s="11">
        <v>79.658000000000001</v>
      </c>
      <c r="H102" s="12" t="s">
        <v>47</v>
      </c>
      <c r="I102" s="11" t="e">
        <f>VLOOKUP(#REF!,[5]面试成绩!$A$17:$G$28,7,FALSE)</f>
        <v>#REF!</v>
      </c>
      <c r="J102" s="11" t="e">
        <f>VLOOKUP(#REF!,[5]面试成绩!$A$17:$M$28,13,FALSE)</f>
        <v>#REF!</v>
      </c>
      <c r="K102" s="11" t="e">
        <f>VLOOKUP(#REF!,[5]面试成绩!$A$17:$N$28,14,FALSE)</f>
        <v>#REF!</v>
      </c>
      <c r="L102" s="11" t="e">
        <f t="shared" si="6"/>
        <v>#REF!</v>
      </c>
      <c r="M102" s="9" t="s">
        <v>194</v>
      </c>
    </row>
    <row r="103" spans="1:13" s="10" customFormat="1" ht="30" customHeight="1">
      <c r="A103" s="4" t="s">
        <v>126</v>
      </c>
      <c r="B103" s="4" t="s">
        <v>131</v>
      </c>
      <c r="C103" s="11">
        <v>76.400000000000006</v>
      </c>
      <c r="D103" s="11">
        <v>81.2</v>
      </c>
      <c r="E103" s="11">
        <v>79.8</v>
      </c>
      <c r="F103" s="11">
        <v>80.64</v>
      </c>
      <c r="G103" s="11">
        <v>79.367999999999995</v>
      </c>
      <c r="H103" s="12" t="s">
        <v>49</v>
      </c>
      <c r="I103" s="11" t="e">
        <f>VLOOKUP(#REF!,[5]面试成绩!$A$17:$G$28,7,FALSE)</f>
        <v>#REF!</v>
      </c>
      <c r="J103" s="11" t="e">
        <f>VLOOKUP(#REF!,[5]面试成绩!$A$17:$M$28,13,FALSE)</f>
        <v>#REF!</v>
      </c>
      <c r="K103" s="11" t="e">
        <f>VLOOKUP(#REF!,[5]面试成绩!$A$17:$N$28,14,FALSE)</f>
        <v>#REF!</v>
      </c>
      <c r="L103" s="11" t="e">
        <f t="shared" si="6"/>
        <v>#REF!</v>
      </c>
      <c r="M103" s="9" t="s">
        <v>194</v>
      </c>
    </row>
    <row r="104" spans="1:13" s="10" customFormat="1" ht="30" customHeight="1">
      <c r="A104" s="4" t="s">
        <v>126</v>
      </c>
      <c r="B104" s="4" t="s">
        <v>132</v>
      </c>
      <c r="C104" s="11">
        <v>77.2</v>
      </c>
      <c r="D104" s="11">
        <v>78.400000000000006</v>
      </c>
      <c r="E104" s="11">
        <v>81.400000000000006</v>
      </c>
      <c r="F104" s="11">
        <v>79.599999999999994</v>
      </c>
      <c r="G104" s="11">
        <v>78.88</v>
      </c>
      <c r="H104" s="12" t="s">
        <v>51</v>
      </c>
      <c r="I104" s="11" t="e">
        <f>VLOOKUP(#REF!,[5]面试成绩!$A$17:$G$28,7,FALSE)</f>
        <v>#REF!</v>
      </c>
      <c r="J104" s="11" t="e">
        <f>VLOOKUP(#REF!,[5]面试成绩!$A$17:$M$28,13,FALSE)</f>
        <v>#REF!</v>
      </c>
      <c r="K104" s="11" t="e">
        <f>VLOOKUP(#REF!,[5]面试成绩!$A$17:$N$28,14,FALSE)</f>
        <v>#REF!</v>
      </c>
      <c r="L104" s="11" t="e">
        <f t="shared" si="6"/>
        <v>#REF!</v>
      </c>
      <c r="M104" s="4"/>
    </row>
    <row r="105" spans="1:13" s="10" customFormat="1" ht="30" customHeight="1">
      <c r="A105" s="4" t="s">
        <v>126</v>
      </c>
      <c r="B105" s="4" t="s">
        <v>133</v>
      </c>
      <c r="C105" s="11">
        <v>75.599999999999994</v>
      </c>
      <c r="D105" s="11">
        <v>79.400000000000006</v>
      </c>
      <c r="E105" s="11">
        <v>71.599999999999994</v>
      </c>
      <c r="F105" s="11">
        <v>76.28</v>
      </c>
      <c r="G105" s="11">
        <v>76.075999999999993</v>
      </c>
      <c r="H105" s="12" t="s">
        <v>53</v>
      </c>
      <c r="I105" s="11" t="e">
        <f>VLOOKUP(#REF!,[5]面试成绩!$A$17:$G$28,7,FALSE)</f>
        <v>#REF!</v>
      </c>
      <c r="J105" s="11" t="e">
        <f>VLOOKUP(#REF!,[5]面试成绩!$A$17:$M$28,13,FALSE)</f>
        <v>#REF!</v>
      </c>
      <c r="K105" s="11" t="e">
        <f>VLOOKUP(#REF!,[5]面试成绩!$A$17:$N$28,14,FALSE)</f>
        <v>#REF!</v>
      </c>
      <c r="L105" s="11" t="e">
        <f t="shared" si="6"/>
        <v>#REF!</v>
      </c>
      <c r="M105" s="4"/>
    </row>
    <row r="106" spans="1:13" s="10" customFormat="1" ht="30" customHeight="1">
      <c r="A106" s="4" t="s">
        <v>126</v>
      </c>
      <c r="B106" s="4" t="s">
        <v>134</v>
      </c>
      <c r="C106" s="11">
        <v>72.900000000000006</v>
      </c>
      <c r="D106" s="11">
        <v>77</v>
      </c>
      <c r="E106" s="11">
        <v>75</v>
      </c>
      <c r="F106" s="11">
        <v>76.2</v>
      </c>
      <c r="G106" s="11">
        <v>75.209999999999994</v>
      </c>
      <c r="H106" s="12" t="s">
        <v>55</v>
      </c>
      <c r="I106" s="11" t="e">
        <f>VLOOKUP(#REF!,[5]面试成绩!$A$17:$G$28,7,FALSE)</f>
        <v>#REF!</v>
      </c>
      <c r="J106" s="11" t="e">
        <f>VLOOKUP(#REF!,[5]面试成绩!$A$17:$M$28,13,FALSE)</f>
        <v>#REF!</v>
      </c>
      <c r="K106" s="11" t="e">
        <f>VLOOKUP(#REF!,[5]面试成绩!$A$17:$N$28,14,FALSE)</f>
        <v>#REF!</v>
      </c>
      <c r="L106" s="11" t="e">
        <f t="shared" si="6"/>
        <v>#REF!</v>
      </c>
      <c r="M106" s="4"/>
    </row>
    <row r="107" spans="1:13" s="10" customFormat="1" ht="30" customHeight="1">
      <c r="A107" s="4" t="s">
        <v>126</v>
      </c>
      <c r="B107" s="4" t="s">
        <v>135</v>
      </c>
      <c r="C107" s="11">
        <v>78</v>
      </c>
      <c r="D107" s="11">
        <v>74.2</v>
      </c>
      <c r="E107" s="11">
        <v>71.599999999999994</v>
      </c>
      <c r="F107" s="11">
        <v>73.16</v>
      </c>
      <c r="G107" s="11">
        <v>74.611999999999995</v>
      </c>
      <c r="H107" s="12" t="s">
        <v>57</v>
      </c>
      <c r="I107" s="11" t="e">
        <f>VLOOKUP(#REF!,[5]面试成绩!$A$17:$G$28,7,FALSE)</f>
        <v>#REF!</v>
      </c>
      <c r="J107" s="11" t="e">
        <f>VLOOKUP(#REF!,[5]面试成绩!$A$17:$M$28,13,FALSE)</f>
        <v>#REF!</v>
      </c>
      <c r="K107" s="11" t="e">
        <f>VLOOKUP(#REF!,[5]面试成绩!$A$17:$N$28,14,FALSE)</f>
        <v>#REF!</v>
      </c>
      <c r="L107" s="11" t="e">
        <f t="shared" si="6"/>
        <v>#REF!</v>
      </c>
      <c r="M107" s="4"/>
    </row>
    <row r="108" spans="1:13" s="10" customFormat="1" ht="30" customHeight="1">
      <c r="A108" s="4" t="s">
        <v>126</v>
      </c>
      <c r="B108" s="4" t="s">
        <v>136</v>
      </c>
      <c r="C108" s="11">
        <v>77.5</v>
      </c>
      <c r="D108" s="11">
        <v>74.8</v>
      </c>
      <c r="E108" s="11">
        <v>66.599999999999994</v>
      </c>
      <c r="F108" s="11">
        <v>71.52</v>
      </c>
      <c r="G108" s="11">
        <v>73.313999999999993</v>
      </c>
      <c r="H108" s="12" t="s">
        <v>59</v>
      </c>
      <c r="I108" s="11" t="e">
        <f>VLOOKUP(#REF!,[5]面试成绩!$A$17:$G$28,7,FALSE)</f>
        <v>#REF!</v>
      </c>
      <c r="J108" s="11" t="e">
        <f>VLOOKUP(#REF!,[5]面试成绩!$A$17:$M$28,13,FALSE)</f>
        <v>#REF!</v>
      </c>
      <c r="K108" s="11" t="e">
        <f>VLOOKUP(#REF!,[5]面试成绩!$A$17:$N$28,14,FALSE)</f>
        <v>#REF!</v>
      </c>
      <c r="L108" s="11" t="e">
        <f t="shared" si="6"/>
        <v>#REF!</v>
      </c>
      <c r="M108" s="4"/>
    </row>
    <row r="109" spans="1:13" s="10" customFormat="1" ht="30" customHeight="1">
      <c r="A109" s="4" t="s">
        <v>126</v>
      </c>
      <c r="B109" s="4" t="s">
        <v>137</v>
      </c>
      <c r="C109" s="11">
        <v>75.7</v>
      </c>
      <c r="D109" s="11">
        <v>72.8</v>
      </c>
      <c r="E109" s="11">
        <v>56.6</v>
      </c>
      <c r="F109" s="11">
        <v>66.319999999999993</v>
      </c>
      <c r="G109" s="11">
        <v>69.134</v>
      </c>
      <c r="H109" s="12" t="s">
        <v>32</v>
      </c>
      <c r="I109" s="11" t="e">
        <f>VLOOKUP(#REF!,[5]面试成绩!$A$17:$G$28,7,FALSE)</f>
        <v>#REF!</v>
      </c>
      <c r="J109" s="11" t="e">
        <f>VLOOKUP(#REF!,[5]面试成绩!$A$17:$M$28,13,FALSE)</f>
        <v>#REF!</v>
      </c>
      <c r="K109" s="11" t="e">
        <f>VLOOKUP(#REF!,[5]面试成绩!$A$17:$N$28,14,FALSE)</f>
        <v>#REF!</v>
      </c>
      <c r="L109" s="11" t="e">
        <f t="shared" si="6"/>
        <v>#REF!</v>
      </c>
      <c r="M109" s="4"/>
    </row>
    <row r="110" spans="1:13" s="10" customFormat="1" ht="30" customHeight="1">
      <c r="A110" s="4" t="s">
        <v>126</v>
      </c>
      <c r="B110" s="4" t="s">
        <v>138</v>
      </c>
      <c r="C110" s="11">
        <v>74.599999999999994</v>
      </c>
      <c r="D110" s="11">
        <v>70.2</v>
      </c>
      <c r="E110" s="11">
        <v>59.6</v>
      </c>
      <c r="F110" s="11">
        <v>65.959999999999994</v>
      </c>
      <c r="G110" s="11">
        <v>68.552000000000007</v>
      </c>
      <c r="H110" s="12" t="s">
        <v>32</v>
      </c>
      <c r="I110" s="11" t="e">
        <f>VLOOKUP(#REF!,[5]面试成绩!$A$17:$G$28,7,FALSE)</f>
        <v>#REF!</v>
      </c>
      <c r="J110" s="11" t="e">
        <f>VLOOKUP(#REF!,[5]面试成绩!$A$17:$M$28,13,FALSE)</f>
        <v>#REF!</v>
      </c>
      <c r="K110" s="11" t="e">
        <f>VLOOKUP(#REF!,[5]面试成绩!$A$17:$N$28,14,FALSE)</f>
        <v>#REF!</v>
      </c>
      <c r="L110" s="11" t="e">
        <f t="shared" si="6"/>
        <v>#REF!</v>
      </c>
      <c r="M110" s="4"/>
    </row>
    <row r="111" spans="1:13" s="10" customFormat="1" ht="30" customHeight="1">
      <c r="A111" s="8" t="s">
        <v>0</v>
      </c>
      <c r="B111" s="8" t="s">
        <v>1</v>
      </c>
      <c r="C111" s="5" t="s">
        <v>2</v>
      </c>
      <c r="D111" s="5" t="s">
        <v>3</v>
      </c>
      <c r="E111" s="5" t="s">
        <v>4</v>
      </c>
      <c r="F111" s="5" t="s">
        <v>5</v>
      </c>
      <c r="G111" s="5" t="s">
        <v>6</v>
      </c>
      <c r="H111" s="6" t="s">
        <v>7</v>
      </c>
      <c r="I111" s="5" t="s">
        <v>3</v>
      </c>
      <c r="J111" s="5" t="s">
        <v>4</v>
      </c>
      <c r="K111" s="5" t="s">
        <v>8</v>
      </c>
      <c r="L111" s="8" t="s">
        <v>9</v>
      </c>
      <c r="M111" s="9" t="s">
        <v>193</v>
      </c>
    </row>
    <row r="112" spans="1:13" s="10" customFormat="1" ht="30" customHeight="1">
      <c r="A112" s="4" t="s">
        <v>139</v>
      </c>
      <c r="B112" s="4" t="s">
        <v>140</v>
      </c>
      <c r="C112" s="11">
        <v>74.099999999999994</v>
      </c>
      <c r="D112" s="11">
        <v>77.2</v>
      </c>
      <c r="E112" s="11">
        <v>76.8</v>
      </c>
      <c r="F112" s="11">
        <v>77.040000000000006</v>
      </c>
      <c r="G112" s="11">
        <v>76.158000000000001</v>
      </c>
      <c r="H112" s="12" t="s">
        <v>41</v>
      </c>
      <c r="I112" s="11" t="e">
        <f>VLOOKUP(#REF!,[6]面试成绩!$A$4:$G$25,7,FALSE)</f>
        <v>#REF!</v>
      </c>
      <c r="J112" s="11" t="e">
        <f>VLOOKUP(#REF!,[6]面试成绩!$A$4:$M$25,13,FALSE)</f>
        <v>#REF!</v>
      </c>
      <c r="K112" s="11" t="e">
        <f>VLOOKUP(#REF!,[6]面试成绩!$A$4:$N$25,14,FALSE)</f>
        <v>#REF!</v>
      </c>
      <c r="L112" s="11" t="e">
        <f t="shared" ref="L112:L117" si="7">0.3*C112+0.7*K112</f>
        <v>#REF!</v>
      </c>
      <c r="M112" s="9" t="s">
        <v>194</v>
      </c>
    </row>
    <row r="113" spans="1:13" s="10" customFormat="1" ht="30" customHeight="1">
      <c r="A113" s="4" t="s">
        <v>139</v>
      </c>
      <c r="B113" s="4" t="s">
        <v>141</v>
      </c>
      <c r="C113" s="11">
        <v>76.900000000000006</v>
      </c>
      <c r="D113" s="11">
        <v>70.2</v>
      </c>
      <c r="E113" s="11">
        <v>69.8</v>
      </c>
      <c r="F113" s="11">
        <v>70.040000000000006</v>
      </c>
      <c r="G113" s="11">
        <v>72.097999999999999</v>
      </c>
      <c r="H113" s="12" t="s">
        <v>43</v>
      </c>
      <c r="I113" s="11" t="e">
        <f>VLOOKUP(#REF!,[6]面试成绩!$A$4:$G$25,7,FALSE)</f>
        <v>#REF!</v>
      </c>
      <c r="J113" s="11" t="e">
        <f>VLOOKUP(#REF!,[6]面试成绩!$A$4:$M$25,13,FALSE)</f>
        <v>#REF!</v>
      </c>
      <c r="K113" s="11" t="e">
        <f>VLOOKUP(#REF!,[6]面试成绩!$A$4:$N$25,14,FALSE)</f>
        <v>#REF!</v>
      </c>
      <c r="L113" s="11" t="e">
        <f t="shared" si="7"/>
        <v>#REF!</v>
      </c>
      <c r="M113" s="9" t="s">
        <v>194</v>
      </c>
    </row>
    <row r="114" spans="1:13" s="10" customFormat="1" ht="30" customHeight="1">
      <c r="A114" s="4" t="s">
        <v>139</v>
      </c>
      <c r="B114" s="4" t="s">
        <v>142</v>
      </c>
      <c r="C114" s="11">
        <v>73.900000000000006</v>
      </c>
      <c r="D114" s="11">
        <v>62.6</v>
      </c>
      <c r="E114" s="11">
        <v>61.8</v>
      </c>
      <c r="F114" s="11">
        <v>62.28</v>
      </c>
      <c r="G114" s="11">
        <v>65.766000000000005</v>
      </c>
      <c r="H114" s="12" t="s">
        <v>45</v>
      </c>
      <c r="I114" s="11" t="e">
        <f>VLOOKUP(#REF!,[6]面试成绩!$A$4:$G$25,7,FALSE)</f>
        <v>#REF!</v>
      </c>
      <c r="J114" s="11" t="e">
        <f>VLOOKUP(#REF!,[6]面试成绩!$A$4:$M$25,13,FALSE)</f>
        <v>#REF!</v>
      </c>
      <c r="K114" s="11" t="e">
        <f>VLOOKUP(#REF!,[6]面试成绩!$A$4:$N$25,14,FALSE)</f>
        <v>#REF!</v>
      </c>
      <c r="L114" s="11" t="e">
        <f t="shared" si="7"/>
        <v>#REF!</v>
      </c>
      <c r="M114" s="4"/>
    </row>
    <row r="115" spans="1:13" s="10" customFormat="1" ht="30" customHeight="1">
      <c r="A115" s="4" t="s">
        <v>139</v>
      </c>
      <c r="B115" s="4" t="s">
        <v>143</v>
      </c>
      <c r="C115" s="11">
        <v>69.400000000000006</v>
      </c>
      <c r="D115" s="11">
        <v>55.2</v>
      </c>
      <c r="E115" s="11">
        <v>56</v>
      </c>
      <c r="F115" s="11">
        <v>55.52</v>
      </c>
      <c r="G115" s="11">
        <v>59.683999999999997</v>
      </c>
      <c r="H115" s="12" t="s">
        <v>32</v>
      </c>
      <c r="I115" s="11" t="e">
        <f>VLOOKUP(#REF!,[6]面试成绩!$A$4:$G$25,7,FALSE)</f>
        <v>#REF!</v>
      </c>
      <c r="J115" s="11" t="e">
        <f>VLOOKUP(#REF!,[6]面试成绩!$A$4:$M$25,13,FALSE)</f>
        <v>#REF!</v>
      </c>
      <c r="K115" s="11" t="e">
        <f>VLOOKUP(#REF!,[6]面试成绩!$A$4:$N$25,14,FALSE)</f>
        <v>#REF!</v>
      </c>
      <c r="L115" s="11" t="e">
        <f t="shared" si="7"/>
        <v>#REF!</v>
      </c>
      <c r="M115" s="4"/>
    </row>
    <row r="116" spans="1:13" s="10" customFormat="1" ht="30" customHeight="1">
      <c r="A116" s="4" t="s">
        <v>139</v>
      </c>
      <c r="B116" s="4" t="s">
        <v>144</v>
      </c>
      <c r="C116" s="11">
        <v>78.900000000000006</v>
      </c>
      <c r="D116" s="11">
        <v>52.6</v>
      </c>
      <c r="E116" s="11">
        <v>52.4</v>
      </c>
      <c r="F116" s="11">
        <v>52.52</v>
      </c>
      <c r="G116" s="11">
        <v>60.433999999999997</v>
      </c>
      <c r="H116" s="12" t="s">
        <v>32</v>
      </c>
      <c r="I116" s="11" t="e">
        <f>VLOOKUP(#REF!,[6]面试成绩!$A$4:$G$25,7,FALSE)</f>
        <v>#REF!</v>
      </c>
      <c r="J116" s="11" t="e">
        <f>VLOOKUP(#REF!,[6]面试成绩!$A$4:$M$25,13,FALSE)</f>
        <v>#REF!</v>
      </c>
      <c r="K116" s="11" t="e">
        <f>VLOOKUP(#REF!,[6]面试成绩!$A$4:$N$25,14,FALSE)</f>
        <v>#REF!</v>
      </c>
      <c r="L116" s="11" t="e">
        <f t="shared" si="7"/>
        <v>#REF!</v>
      </c>
      <c r="M116" s="4"/>
    </row>
    <row r="117" spans="1:13" s="10" customFormat="1" ht="30" customHeight="1">
      <c r="A117" s="4" t="s">
        <v>139</v>
      </c>
      <c r="B117" s="4" t="s">
        <v>145</v>
      </c>
      <c r="C117" s="11">
        <v>69.099999999999994</v>
      </c>
      <c r="D117" s="11">
        <v>50</v>
      </c>
      <c r="E117" s="11">
        <v>50.6</v>
      </c>
      <c r="F117" s="11">
        <v>50.24</v>
      </c>
      <c r="G117" s="11">
        <v>55.898000000000003</v>
      </c>
      <c r="H117" s="12" t="s">
        <v>32</v>
      </c>
      <c r="I117" s="11" t="e">
        <f>VLOOKUP(#REF!,[6]面试成绩!$A$4:$G$25,7,FALSE)</f>
        <v>#REF!</v>
      </c>
      <c r="J117" s="11" t="e">
        <f>VLOOKUP(#REF!,[6]面试成绩!$A$4:$M$25,13,FALSE)</f>
        <v>#REF!</v>
      </c>
      <c r="K117" s="11" t="e">
        <f>VLOOKUP(#REF!,[6]面试成绩!$A$4:$N$25,14,FALSE)</f>
        <v>#REF!</v>
      </c>
      <c r="L117" s="11" t="e">
        <f t="shared" si="7"/>
        <v>#REF!</v>
      </c>
      <c r="M117" s="4"/>
    </row>
    <row r="118" spans="1:13" s="10" customFormat="1" ht="30" customHeight="1">
      <c r="A118" s="8" t="s">
        <v>0</v>
      </c>
      <c r="B118" s="8" t="s">
        <v>1</v>
      </c>
      <c r="C118" s="5" t="s">
        <v>2</v>
      </c>
      <c r="D118" s="5" t="s">
        <v>3</v>
      </c>
      <c r="E118" s="5" t="s">
        <v>4</v>
      </c>
      <c r="F118" s="5" t="s">
        <v>5</v>
      </c>
      <c r="G118" s="5" t="s">
        <v>6</v>
      </c>
      <c r="H118" s="6" t="s">
        <v>7</v>
      </c>
      <c r="I118" s="5" t="s">
        <v>3</v>
      </c>
      <c r="J118" s="5" t="s">
        <v>4</v>
      </c>
      <c r="K118" s="5" t="s">
        <v>8</v>
      </c>
      <c r="L118" s="8" t="s">
        <v>9</v>
      </c>
      <c r="M118" s="9" t="s">
        <v>193</v>
      </c>
    </row>
    <row r="119" spans="1:13" s="10" customFormat="1" ht="30" customHeight="1">
      <c r="A119" s="4" t="s">
        <v>146</v>
      </c>
      <c r="B119" s="4" t="s">
        <v>147</v>
      </c>
      <c r="C119" s="11">
        <v>75.2</v>
      </c>
      <c r="D119" s="11">
        <v>79.599999999999994</v>
      </c>
      <c r="E119" s="11">
        <v>78.2</v>
      </c>
      <c r="F119" s="11">
        <v>79.040000000000006</v>
      </c>
      <c r="G119" s="11">
        <v>77.888000000000005</v>
      </c>
      <c r="H119" s="12" t="s">
        <v>41</v>
      </c>
      <c r="I119" s="11" t="e">
        <f>VLOOKUP(#REF!,[6]面试成绩!$A$4:$G$25,7,FALSE)</f>
        <v>#REF!</v>
      </c>
      <c r="J119" s="11" t="e">
        <f>VLOOKUP(#REF!,[6]面试成绩!$A$4:$M$25,13,FALSE)</f>
        <v>#REF!</v>
      </c>
      <c r="K119" s="11" t="e">
        <f>VLOOKUP(#REF!,[6]面试成绩!$A$4:$N$25,14,FALSE)</f>
        <v>#REF!</v>
      </c>
      <c r="L119" s="11" t="e">
        <f t="shared" ref="L119:L124" si="8">0.3*C119+0.7*K119</f>
        <v>#REF!</v>
      </c>
      <c r="M119" s="9" t="s">
        <v>194</v>
      </c>
    </row>
    <row r="120" spans="1:13" s="10" customFormat="1" ht="30" customHeight="1">
      <c r="A120" s="4" t="s">
        <v>146</v>
      </c>
      <c r="B120" s="4" t="s">
        <v>148</v>
      </c>
      <c r="C120" s="11">
        <v>70.900000000000006</v>
      </c>
      <c r="D120" s="11">
        <v>76</v>
      </c>
      <c r="E120" s="11">
        <v>74.599999999999994</v>
      </c>
      <c r="F120" s="11">
        <v>75.44</v>
      </c>
      <c r="G120" s="11">
        <v>74.078000000000003</v>
      </c>
      <c r="H120" s="12" t="s">
        <v>43</v>
      </c>
      <c r="I120" s="11" t="e">
        <f>VLOOKUP(#REF!,[6]面试成绩!$A$4:$G$25,7,FALSE)</f>
        <v>#REF!</v>
      </c>
      <c r="J120" s="11" t="e">
        <f>VLOOKUP(#REF!,[6]面试成绩!$A$4:$M$25,13,FALSE)</f>
        <v>#REF!</v>
      </c>
      <c r="K120" s="11" t="e">
        <f>VLOOKUP(#REF!,[6]面试成绩!$A$4:$N$25,14,FALSE)</f>
        <v>#REF!</v>
      </c>
      <c r="L120" s="11" t="e">
        <f t="shared" si="8"/>
        <v>#REF!</v>
      </c>
      <c r="M120" s="9" t="s">
        <v>194</v>
      </c>
    </row>
    <row r="121" spans="1:13" s="10" customFormat="1" ht="30" customHeight="1">
      <c r="A121" s="4" t="s">
        <v>146</v>
      </c>
      <c r="B121" s="4" t="s">
        <v>149</v>
      </c>
      <c r="C121" s="11">
        <v>76.599999999999994</v>
      </c>
      <c r="D121" s="11">
        <v>70</v>
      </c>
      <c r="E121" s="11">
        <v>71.599999999999994</v>
      </c>
      <c r="F121" s="11">
        <v>70.64</v>
      </c>
      <c r="G121" s="11">
        <v>72.427999999999997</v>
      </c>
      <c r="H121" s="12" t="s">
        <v>45</v>
      </c>
      <c r="I121" s="11" t="e">
        <f>VLOOKUP(#REF!,[6]面试成绩!$A$4:$G$25,7,FALSE)</f>
        <v>#REF!</v>
      </c>
      <c r="J121" s="11" t="e">
        <f>VLOOKUP(#REF!,[6]面试成绩!$A$4:$M$25,13,FALSE)</f>
        <v>#REF!</v>
      </c>
      <c r="K121" s="11" t="e">
        <f>VLOOKUP(#REF!,[6]面试成绩!$A$4:$N$25,14,FALSE)</f>
        <v>#REF!</v>
      </c>
      <c r="L121" s="11" t="e">
        <f t="shared" si="8"/>
        <v>#REF!</v>
      </c>
      <c r="M121" s="4"/>
    </row>
    <row r="122" spans="1:13" s="10" customFormat="1" ht="30" customHeight="1">
      <c r="A122" s="4" t="s">
        <v>146</v>
      </c>
      <c r="B122" s="4" t="s">
        <v>150</v>
      </c>
      <c r="C122" s="11">
        <v>71.900000000000006</v>
      </c>
      <c r="D122" s="11">
        <v>72.2</v>
      </c>
      <c r="E122" s="11">
        <v>68.2</v>
      </c>
      <c r="F122" s="11">
        <v>70.599999999999994</v>
      </c>
      <c r="G122" s="11">
        <v>70.989999999999995</v>
      </c>
      <c r="H122" s="12" t="s">
        <v>47</v>
      </c>
      <c r="I122" s="11" t="e">
        <f>VLOOKUP(#REF!,[6]面试成绩!$A$4:$G$25,7,FALSE)</f>
        <v>#REF!</v>
      </c>
      <c r="J122" s="11" t="e">
        <f>VLOOKUP(#REF!,[6]面试成绩!$A$4:$M$25,13,FALSE)</f>
        <v>#REF!</v>
      </c>
      <c r="K122" s="11" t="e">
        <f>VLOOKUP(#REF!,[6]面试成绩!$A$4:$N$25,14,FALSE)</f>
        <v>#REF!</v>
      </c>
      <c r="L122" s="11" t="e">
        <f t="shared" si="8"/>
        <v>#REF!</v>
      </c>
      <c r="M122" s="4"/>
    </row>
    <row r="123" spans="1:13" s="10" customFormat="1" ht="30" customHeight="1">
      <c r="A123" s="4" t="s">
        <v>146</v>
      </c>
      <c r="B123" s="4" t="s">
        <v>151</v>
      </c>
      <c r="C123" s="11">
        <v>73.400000000000006</v>
      </c>
      <c r="D123" s="11">
        <v>71</v>
      </c>
      <c r="E123" s="11">
        <v>67</v>
      </c>
      <c r="F123" s="11">
        <v>69.400000000000006</v>
      </c>
      <c r="G123" s="11">
        <v>70.599999999999994</v>
      </c>
      <c r="H123" s="12" t="s">
        <v>49</v>
      </c>
      <c r="I123" s="11" t="e">
        <f>VLOOKUP(#REF!,[6]面试成绩!$A$4:$G$25,7,FALSE)</f>
        <v>#REF!</v>
      </c>
      <c r="J123" s="11" t="e">
        <f>VLOOKUP(#REF!,[6]面试成绩!$A$4:$M$25,13,FALSE)</f>
        <v>#REF!</v>
      </c>
      <c r="K123" s="11" t="e">
        <f>VLOOKUP(#REF!,[6]面试成绩!$A$4:$N$25,14,FALSE)</f>
        <v>#REF!</v>
      </c>
      <c r="L123" s="11" t="e">
        <f t="shared" si="8"/>
        <v>#REF!</v>
      </c>
      <c r="M123" s="4"/>
    </row>
    <row r="124" spans="1:13" s="10" customFormat="1" ht="30" customHeight="1">
      <c r="A124" s="4" t="s">
        <v>146</v>
      </c>
      <c r="B124" s="4" t="s">
        <v>152</v>
      </c>
      <c r="C124" s="11">
        <v>71.2</v>
      </c>
      <c r="D124" s="11">
        <v>65.2</v>
      </c>
      <c r="E124" s="11">
        <v>63.8</v>
      </c>
      <c r="F124" s="11">
        <v>64.64</v>
      </c>
      <c r="G124" s="11">
        <v>66.608000000000004</v>
      </c>
      <c r="H124" s="12" t="s">
        <v>51</v>
      </c>
      <c r="I124" s="11" t="e">
        <f>VLOOKUP(#REF!,[6]面试成绩!$A$4:$G$25,7,FALSE)</f>
        <v>#REF!</v>
      </c>
      <c r="J124" s="11" t="e">
        <f>VLOOKUP(#REF!,[6]面试成绩!$A$4:$M$25,13,FALSE)</f>
        <v>#REF!</v>
      </c>
      <c r="K124" s="11" t="e">
        <f>VLOOKUP(#REF!,[6]面试成绩!$A$4:$N$25,14,FALSE)</f>
        <v>#REF!</v>
      </c>
      <c r="L124" s="11" t="e">
        <f t="shared" si="8"/>
        <v>#REF!</v>
      </c>
      <c r="M124" s="4"/>
    </row>
    <row r="125" spans="1:13" s="10" customFormat="1" ht="30" customHeight="1">
      <c r="A125" s="8" t="s">
        <v>0</v>
      </c>
      <c r="B125" s="8" t="s">
        <v>1</v>
      </c>
      <c r="C125" s="5" t="s">
        <v>2</v>
      </c>
      <c r="D125" s="5" t="s">
        <v>3</v>
      </c>
      <c r="E125" s="5" t="s">
        <v>4</v>
      </c>
      <c r="F125" s="5" t="s">
        <v>5</v>
      </c>
      <c r="G125" s="5" t="s">
        <v>6</v>
      </c>
      <c r="H125" s="6" t="s">
        <v>7</v>
      </c>
      <c r="I125" s="5" t="s">
        <v>3</v>
      </c>
      <c r="J125" s="5" t="s">
        <v>4</v>
      </c>
      <c r="K125" s="5" t="s">
        <v>8</v>
      </c>
      <c r="L125" s="8" t="s">
        <v>9</v>
      </c>
      <c r="M125" s="9" t="s">
        <v>193</v>
      </c>
    </row>
    <row r="126" spans="1:13" s="10" customFormat="1" ht="30" customHeight="1">
      <c r="A126" s="4" t="s">
        <v>153</v>
      </c>
      <c r="B126" s="4" t="s">
        <v>154</v>
      </c>
      <c r="C126" s="11">
        <v>74.2</v>
      </c>
      <c r="D126" s="11">
        <v>82.4</v>
      </c>
      <c r="E126" s="11">
        <v>80.599999999999994</v>
      </c>
      <c r="F126" s="11">
        <v>81.680000000000007</v>
      </c>
      <c r="G126" s="11">
        <v>79.436000000000007</v>
      </c>
      <c r="H126" s="12" t="s">
        <v>41</v>
      </c>
      <c r="I126" s="11" t="e">
        <f>VLOOKUP(#REF!,[6]面试成绩!$A$4:$G$25,7,FALSE)</f>
        <v>#REF!</v>
      </c>
      <c r="J126" s="11" t="e">
        <f>VLOOKUP(#REF!,[6]面试成绩!$A$4:$M$25,13,FALSE)</f>
        <v>#REF!</v>
      </c>
      <c r="K126" s="11" t="e">
        <f>VLOOKUP(#REF!,[6]面试成绩!$A$4:$N$25,14,FALSE)</f>
        <v>#REF!</v>
      </c>
      <c r="L126" s="11" t="e">
        <f>0.3*C126+0.7*K126</f>
        <v>#REF!</v>
      </c>
      <c r="M126" s="9" t="s">
        <v>194</v>
      </c>
    </row>
    <row r="127" spans="1:13" s="10" customFormat="1" ht="30" customHeight="1">
      <c r="A127" s="4" t="s">
        <v>153</v>
      </c>
      <c r="B127" s="4" t="s">
        <v>155</v>
      </c>
      <c r="C127" s="11">
        <v>77.900000000000006</v>
      </c>
      <c r="D127" s="11">
        <v>79.2</v>
      </c>
      <c r="E127" s="11">
        <v>80.400000000000006</v>
      </c>
      <c r="F127" s="11">
        <v>79.680000000000007</v>
      </c>
      <c r="G127" s="11">
        <v>79.146000000000001</v>
      </c>
      <c r="H127" s="12" t="s">
        <v>43</v>
      </c>
      <c r="I127" s="11" t="e">
        <f>VLOOKUP(#REF!,[6]面试成绩!$A$4:$G$25,7,FALSE)</f>
        <v>#REF!</v>
      </c>
      <c r="J127" s="11" t="e">
        <f>VLOOKUP(#REF!,[6]面试成绩!$A$4:$M$25,13,FALSE)</f>
        <v>#REF!</v>
      </c>
      <c r="K127" s="11" t="e">
        <f>VLOOKUP(#REF!,[6]面试成绩!$A$4:$N$25,14,FALSE)</f>
        <v>#REF!</v>
      </c>
      <c r="L127" s="11" t="e">
        <f>0.3*C127+0.7*K127</f>
        <v>#REF!</v>
      </c>
      <c r="M127" s="9" t="s">
        <v>194</v>
      </c>
    </row>
    <row r="128" spans="1:13" s="10" customFormat="1" ht="30" customHeight="1">
      <c r="A128" s="4" t="s">
        <v>153</v>
      </c>
      <c r="B128" s="4" t="s">
        <v>156</v>
      </c>
      <c r="C128" s="11">
        <v>73.400000000000006</v>
      </c>
      <c r="D128" s="11">
        <v>79</v>
      </c>
      <c r="E128" s="11">
        <v>73.400000000000006</v>
      </c>
      <c r="F128" s="11">
        <v>76.760000000000005</v>
      </c>
      <c r="G128" s="11">
        <v>75.751999999999995</v>
      </c>
      <c r="H128" s="12" t="s">
        <v>45</v>
      </c>
      <c r="I128" s="11" t="e">
        <f>VLOOKUP(#REF!,[6]面试成绩!$A$4:$G$25,7,FALSE)</f>
        <v>#REF!</v>
      </c>
      <c r="J128" s="11" t="e">
        <f>VLOOKUP(#REF!,[6]面试成绩!$A$4:$M$25,13,FALSE)</f>
        <v>#REF!</v>
      </c>
      <c r="K128" s="11" t="e">
        <f>VLOOKUP(#REF!,[6]面试成绩!$A$4:$N$25,14,FALSE)</f>
        <v>#REF!</v>
      </c>
      <c r="L128" s="11" t="e">
        <f>0.3*C128+0.7*K128</f>
        <v>#REF!</v>
      </c>
      <c r="M128" s="4"/>
    </row>
    <row r="129" spans="1:13" s="10" customFormat="1" ht="30" customHeight="1">
      <c r="A129" s="4" t="s">
        <v>153</v>
      </c>
      <c r="B129" s="4" t="s">
        <v>157</v>
      </c>
      <c r="C129" s="11">
        <v>76.7</v>
      </c>
      <c r="D129" s="11">
        <v>72.400000000000006</v>
      </c>
      <c r="E129" s="11">
        <v>72.400000000000006</v>
      </c>
      <c r="F129" s="11">
        <v>72.400000000000006</v>
      </c>
      <c r="G129" s="11">
        <v>73.69</v>
      </c>
      <c r="H129" s="12" t="s">
        <v>47</v>
      </c>
      <c r="I129" s="11" t="e">
        <f>VLOOKUP(#REF!,[6]面试成绩!$A$4:$G$25,7,FALSE)</f>
        <v>#REF!</v>
      </c>
      <c r="J129" s="11" t="e">
        <f>VLOOKUP(#REF!,[6]面试成绩!$A$4:$M$25,13,FALSE)</f>
        <v>#REF!</v>
      </c>
      <c r="K129" s="11" t="e">
        <f>VLOOKUP(#REF!,[6]面试成绩!$A$4:$N$25,14,FALSE)</f>
        <v>#REF!</v>
      </c>
      <c r="L129" s="11" t="e">
        <f>0.3*C129+0.7*K129</f>
        <v>#REF!</v>
      </c>
      <c r="M129" s="4"/>
    </row>
    <row r="130" spans="1:13" s="10" customFormat="1" ht="30" customHeight="1">
      <c r="A130" s="4" t="s">
        <v>153</v>
      </c>
      <c r="B130" s="4" t="s">
        <v>158</v>
      </c>
      <c r="C130" s="11">
        <v>71.900000000000006</v>
      </c>
      <c r="D130" s="11">
        <v>71</v>
      </c>
      <c r="E130" s="11">
        <v>66</v>
      </c>
      <c r="F130" s="11">
        <v>69</v>
      </c>
      <c r="G130" s="11">
        <v>69.87</v>
      </c>
      <c r="H130" s="12" t="s">
        <v>49</v>
      </c>
      <c r="I130" s="11" t="e">
        <f>VLOOKUP(#REF!,[6]面试成绩!$A$4:$G$25,7,FALSE)</f>
        <v>#REF!</v>
      </c>
      <c r="J130" s="11" t="e">
        <f>VLOOKUP(#REF!,[6]面试成绩!$A$4:$M$25,13,FALSE)</f>
        <v>#REF!</v>
      </c>
      <c r="K130" s="11" t="e">
        <f>VLOOKUP(#REF!,[6]面试成绩!$A$4:$N$25,14,FALSE)</f>
        <v>#REF!</v>
      </c>
      <c r="L130" s="11" t="e">
        <f>0.3*C130+0.7*K130</f>
        <v>#REF!</v>
      </c>
      <c r="M130" s="4"/>
    </row>
    <row r="131" spans="1:13" s="10" customFormat="1" ht="30" customHeight="1">
      <c r="A131" s="8" t="s">
        <v>0</v>
      </c>
      <c r="B131" s="8" t="s">
        <v>1</v>
      </c>
      <c r="C131" s="5" t="s">
        <v>2</v>
      </c>
      <c r="D131" s="5" t="s">
        <v>3</v>
      </c>
      <c r="E131" s="5" t="s">
        <v>4</v>
      </c>
      <c r="F131" s="5" t="s">
        <v>5</v>
      </c>
      <c r="G131" s="5" t="s">
        <v>6</v>
      </c>
      <c r="H131" s="6" t="s">
        <v>7</v>
      </c>
      <c r="I131" s="5" t="s">
        <v>3</v>
      </c>
      <c r="J131" s="5" t="s">
        <v>4</v>
      </c>
      <c r="K131" s="5" t="s">
        <v>8</v>
      </c>
      <c r="L131" s="8" t="s">
        <v>9</v>
      </c>
      <c r="M131" s="9" t="s">
        <v>193</v>
      </c>
    </row>
    <row r="132" spans="1:13" s="10" customFormat="1" ht="30" customHeight="1">
      <c r="A132" s="4" t="s">
        <v>159</v>
      </c>
      <c r="B132" s="4" t="s">
        <v>160</v>
      </c>
      <c r="C132" s="11">
        <v>70.900000000000006</v>
      </c>
      <c r="D132" s="11">
        <v>78.599999999999994</v>
      </c>
      <c r="E132" s="11">
        <v>77.8</v>
      </c>
      <c r="F132" s="11">
        <v>78.28</v>
      </c>
      <c r="G132" s="11">
        <v>76.066000000000003</v>
      </c>
      <c r="H132" s="12" t="s">
        <v>41</v>
      </c>
      <c r="I132" s="11" t="e">
        <f>VLOOKUP(#REF!,[6]面试成绩!$A$4:$G$25,7,FALSE)</f>
        <v>#REF!</v>
      </c>
      <c r="J132" s="11" t="e">
        <f>VLOOKUP(#REF!,[6]面试成绩!$A$4:$M$25,13,FALSE)</f>
        <v>#REF!</v>
      </c>
      <c r="K132" s="11" t="e">
        <f>VLOOKUP(#REF!,[6]面试成绩!$A$4:$N$25,14,FALSE)</f>
        <v>#REF!</v>
      </c>
      <c r="L132" s="11" t="e">
        <f>0.3*C132+0.7*K132</f>
        <v>#REF!</v>
      </c>
      <c r="M132" s="9" t="s">
        <v>194</v>
      </c>
    </row>
    <row r="133" spans="1:13" s="10" customFormat="1" ht="30" customHeight="1">
      <c r="A133" s="4" t="s">
        <v>159</v>
      </c>
      <c r="B133" s="4" t="s">
        <v>161</v>
      </c>
      <c r="C133" s="11">
        <v>68.3</v>
      </c>
      <c r="D133" s="11">
        <v>74.400000000000006</v>
      </c>
      <c r="E133" s="11">
        <v>76.8</v>
      </c>
      <c r="F133" s="11">
        <v>75.36</v>
      </c>
      <c r="G133" s="11">
        <v>73.242000000000004</v>
      </c>
      <c r="H133" s="12" t="s">
        <v>43</v>
      </c>
      <c r="I133" s="11" t="e">
        <f>VLOOKUP(#REF!,[6]面试成绩!$A$4:$G$25,7,FALSE)</f>
        <v>#REF!</v>
      </c>
      <c r="J133" s="11" t="e">
        <f>VLOOKUP(#REF!,[6]面试成绩!$A$4:$M$25,13,FALSE)</f>
        <v>#REF!</v>
      </c>
      <c r="K133" s="11" t="e">
        <f>VLOOKUP(#REF!,[6]面试成绩!$A$4:$N$25,14,FALSE)</f>
        <v>#REF!</v>
      </c>
      <c r="L133" s="11" t="e">
        <f>0.3*C133+0.7*K133</f>
        <v>#REF!</v>
      </c>
      <c r="M133" s="9" t="s">
        <v>194</v>
      </c>
    </row>
    <row r="134" spans="1:13" s="10" customFormat="1" ht="30" customHeight="1">
      <c r="A134" s="4" t="s">
        <v>159</v>
      </c>
      <c r="B134" s="4" t="s">
        <v>162</v>
      </c>
      <c r="C134" s="11">
        <v>69.599999999999994</v>
      </c>
      <c r="D134" s="11">
        <v>61</v>
      </c>
      <c r="E134" s="11">
        <v>65.8</v>
      </c>
      <c r="F134" s="11">
        <v>62.92</v>
      </c>
      <c r="G134" s="11">
        <v>64.924000000000007</v>
      </c>
      <c r="H134" s="12" t="s">
        <v>45</v>
      </c>
      <c r="I134" s="11" t="e">
        <f>VLOOKUP(#REF!,[6]面试成绩!$A$4:$G$25,7,FALSE)</f>
        <v>#REF!</v>
      </c>
      <c r="J134" s="11" t="e">
        <f>VLOOKUP(#REF!,[6]面试成绩!$A$4:$M$25,13,FALSE)</f>
        <v>#REF!</v>
      </c>
      <c r="K134" s="11" t="e">
        <f>VLOOKUP(#REF!,[6]面试成绩!$A$4:$N$25,14,FALSE)</f>
        <v>#REF!</v>
      </c>
      <c r="L134" s="11" t="e">
        <f>0.3*C134+0.7*K134</f>
        <v>#REF!</v>
      </c>
      <c r="M134" s="4"/>
    </row>
    <row r="135" spans="1:13" s="10" customFormat="1" ht="30" customHeight="1">
      <c r="A135" s="4" t="s">
        <v>159</v>
      </c>
      <c r="B135" s="4" t="s">
        <v>163</v>
      </c>
      <c r="C135" s="11">
        <v>63.9</v>
      </c>
      <c r="D135" s="11">
        <v>65.2</v>
      </c>
      <c r="E135" s="11">
        <v>63.2</v>
      </c>
      <c r="F135" s="11">
        <v>64.400000000000006</v>
      </c>
      <c r="G135" s="11">
        <v>64.25</v>
      </c>
      <c r="H135" s="12" t="s">
        <v>47</v>
      </c>
      <c r="I135" s="11" t="e">
        <f>VLOOKUP(#REF!,[6]面试成绩!$A$4:$G$25,7,FALSE)</f>
        <v>#REF!</v>
      </c>
      <c r="J135" s="11" t="e">
        <f>VLOOKUP(#REF!,[6]面试成绩!$A$4:$M$25,13,FALSE)</f>
        <v>#REF!</v>
      </c>
      <c r="K135" s="11" t="e">
        <f>VLOOKUP(#REF!,[6]面试成绩!$A$4:$N$25,14,FALSE)</f>
        <v>#REF!</v>
      </c>
      <c r="L135" s="11" t="e">
        <f>0.3*C135+0.7*K135</f>
        <v>#REF!</v>
      </c>
      <c r="M135" s="4"/>
    </row>
    <row r="136" spans="1:13" s="10" customFormat="1" ht="30" customHeight="1">
      <c r="A136" s="4" t="s">
        <v>159</v>
      </c>
      <c r="B136" s="4" t="s">
        <v>164</v>
      </c>
      <c r="C136" s="11">
        <v>68.900000000000006</v>
      </c>
      <c r="D136" s="11">
        <v>54.2</v>
      </c>
      <c r="E136" s="11">
        <v>63</v>
      </c>
      <c r="F136" s="11">
        <v>57.72</v>
      </c>
      <c r="G136" s="11">
        <v>61.073999999999998</v>
      </c>
      <c r="H136" s="12" t="s">
        <v>32</v>
      </c>
      <c r="I136" s="11" t="e">
        <f>VLOOKUP(#REF!,[6]面试成绩!$A$26:$G$26,7,FALSE)</f>
        <v>#REF!</v>
      </c>
      <c r="J136" s="11" t="e">
        <f>VLOOKUP(#REF!,[6]面试成绩!$A$26:$M$26,13,FALSE)</f>
        <v>#REF!</v>
      </c>
      <c r="K136" s="11" t="e">
        <f>VLOOKUP(#REF!,[6]面试成绩!$A$26:$N$26,14,FALSE)</f>
        <v>#REF!</v>
      </c>
      <c r="L136" s="11" t="e">
        <f>0.3*C136+0.7*K136</f>
        <v>#REF!</v>
      </c>
      <c r="M136" s="4"/>
    </row>
    <row r="137" spans="1:13" s="10" customFormat="1" ht="30" customHeight="1">
      <c r="A137" s="8" t="s">
        <v>0</v>
      </c>
      <c r="B137" s="8" t="s">
        <v>1</v>
      </c>
      <c r="C137" s="5" t="s">
        <v>2</v>
      </c>
      <c r="D137" s="5" t="s">
        <v>5</v>
      </c>
      <c r="E137" s="5" t="s">
        <v>6</v>
      </c>
      <c r="F137" s="6" t="s">
        <v>7</v>
      </c>
      <c r="G137" s="5"/>
      <c r="H137" s="6"/>
      <c r="I137" s="5" t="s">
        <v>3</v>
      </c>
      <c r="J137" s="5" t="s">
        <v>4</v>
      </c>
      <c r="K137" s="5" t="s">
        <v>8</v>
      </c>
      <c r="L137" s="8" t="s">
        <v>9</v>
      </c>
      <c r="M137" s="9" t="s">
        <v>193</v>
      </c>
    </row>
    <row r="138" spans="1:13" s="10" customFormat="1" ht="30" customHeight="1">
      <c r="A138" s="4" t="s">
        <v>165</v>
      </c>
      <c r="B138" s="4" t="s">
        <v>166</v>
      </c>
      <c r="C138" s="11">
        <v>79.8</v>
      </c>
      <c r="D138" s="11">
        <v>80.400000000000006</v>
      </c>
      <c r="E138" s="11">
        <v>80.22</v>
      </c>
      <c r="F138" s="12" t="s">
        <v>41</v>
      </c>
      <c r="G138" s="11"/>
      <c r="H138" s="12"/>
      <c r="I138" s="11"/>
      <c r="J138" s="11"/>
      <c r="K138" s="11" t="e">
        <f>VLOOKUP(#REF!,[7]会计!$A$2:$G$14,7,FALSE)</f>
        <v>#REF!</v>
      </c>
      <c r="L138" s="11" t="e">
        <f t="shared" ref="L138:L149" si="9">0.3*C138+0.7*K138</f>
        <v>#REF!</v>
      </c>
      <c r="M138" s="9" t="s">
        <v>194</v>
      </c>
    </row>
    <row r="139" spans="1:13" s="10" customFormat="1" ht="30" customHeight="1">
      <c r="A139" s="4" t="s">
        <v>165</v>
      </c>
      <c r="B139" s="4" t="s">
        <v>167</v>
      </c>
      <c r="C139" s="11">
        <v>66.400000000000006</v>
      </c>
      <c r="D139" s="11">
        <v>83.4</v>
      </c>
      <c r="E139" s="11">
        <v>78.3</v>
      </c>
      <c r="F139" s="12" t="s">
        <v>43</v>
      </c>
      <c r="G139" s="11"/>
      <c r="H139" s="12"/>
      <c r="I139" s="11"/>
      <c r="J139" s="11"/>
      <c r="K139" s="11" t="e">
        <f>VLOOKUP(#REF!,[7]会计!$A$2:$G$14,7,FALSE)</f>
        <v>#REF!</v>
      </c>
      <c r="L139" s="11" t="e">
        <f t="shared" si="9"/>
        <v>#REF!</v>
      </c>
      <c r="M139" s="9" t="s">
        <v>194</v>
      </c>
    </row>
    <row r="140" spans="1:13" s="10" customFormat="1" ht="30" customHeight="1">
      <c r="A140" s="4" t="s">
        <v>165</v>
      </c>
      <c r="B140" s="4" t="s">
        <v>168</v>
      </c>
      <c r="C140" s="11">
        <v>77</v>
      </c>
      <c r="D140" s="11">
        <v>73.400000000000006</v>
      </c>
      <c r="E140" s="11">
        <v>74.48</v>
      </c>
      <c r="F140" s="12" t="s">
        <v>45</v>
      </c>
      <c r="G140" s="11"/>
      <c r="H140" s="12"/>
      <c r="I140" s="11"/>
      <c r="J140" s="11"/>
      <c r="K140" s="11" t="e">
        <f>VLOOKUP(#REF!,[7]会计!$A$2:$G$14,7,FALSE)</f>
        <v>#REF!</v>
      </c>
      <c r="L140" s="11" t="e">
        <f t="shared" si="9"/>
        <v>#REF!</v>
      </c>
      <c r="M140" s="9" t="s">
        <v>194</v>
      </c>
    </row>
    <row r="141" spans="1:13" s="10" customFormat="1" ht="30" customHeight="1">
      <c r="A141" s="4" t="s">
        <v>165</v>
      </c>
      <c r="B141" s="4" t="s">
        <v>169</v>
      </c>
      <c r="C141" s="11">
        <v>76.8</v>
      </c>
      <c r="D141" s="11">
        <v>72.900000000000006</v>
      </c>
      <c r="E141" s="11">
        <v>74.069999999999993</v>
      </c>
      <c r="F141" s="12" t="s">
        <v>47</v>
      </c>
      <c r="G141" s="11"/>
      <c r="H141" s="12"/>
      <c r="I141" s="11"/>
      <c r="J141" s="11"/>
      <c r="K141" s="11" t="e">
        <f>VLOOKUP(#REF!,[7]会计!$A$2:$G$14,7,FALSE)</f>
        <v>#REF!</v>
      </c>
      <c r="L141" s="11" t="e">
        <f t="shared" si="9"/>
        <v>#REF!</v>
      </c>
      <c r="M141" s="9" t="s">
        <v>194</v>
      </c>
    </row>
    <row r="142" spans="1:13" s="10" customFormat="1" ht="30" customHeight="1">
      <c r="A142" s="4" t="s">
        <v>165</v>
      </c>
      <c r="B142" s="4" t="s">
        <v>170</v>
      </c>
      <c r="C142" s="11">
        <v>61.8</v>
      </c>
      <c r="D142" s="11">
        <v>78.8</v>
      </c>
      <c r="E142" s="11">
        <v>73.7</v>
      </c>
      <c r="F142" s="12" t="s">
        <v>49</v>
      </c>
      <c r="G142" s="11"/>
      <c r="H142" s="12"/>
      <c r="I142" s="11"/>
      <c r="J142" s="11"/>
      <c r="K142" s="11" t="e">
        <f>VLOOKUP(#REF!,[7]会计!$A$2:$G$14,7,FALSE)</f>
        <v>#REF!</v>
      </c>
      <c r="L142" s="11" t="e">
        <f t="shared" si="9"/>
        <v>#REF!</v>
      </c>
      <c r="M142" s="9" t="s">
        <v>194</v>
      </c>
    </row>
    <row r="143" spans="1:13" s="10" customFormat="1" ht="30" customHeight="1">
      <c r="A143" s="4" t="s">
        <v>165</v>
      </c>
      <c r="B143" s="4" t="s">
        <v>171</v>
      </c>
      <c r="C143" s="11">
        <v>68.099999999999994</v>
      </c>
      <c r="D143" s="11">
        <v>74.8</v>
      </c>
      <c r="E143" s="11">
        <v>72.790000000000006</v>
      </c>
      <c r="F143" s="12" t="s">
        <v>51</v>
      </c>
      <c r="G143" s="11"/>
      <c r="H143" s="12"/>
      <c r="I143" s="11"/>
      <c r="J143" s="11"/>
      <c r="K143" s="11" t="e">
        <f>VLOOKUP(#REF!,[7]会计!$A$2:$G$14,7,FALSE)</f>
        <v>#REF!</v>
      </c>
      <c r="L143" s="11" t="e">
        <f t="shared" si="9"/>
        <v>#REF!</v>
      </c>
      <c r="M143" s="4"/>
    </row>
    <row r="144" spans="1:13" s="10" customFormat="1" ht="30" customHeight="1">
      <c r="A144" s="4" t="s">
        <v>165</v>
      </c>
      <c r="B144" s="4" t="s">
        <v>172</v>
      </c>
      <c r="C144" s="11">
        <v>68.5</v>
      </c>
      <c r="D144" s="11">
        <v>73.400000000000006</v>
      </c>
      <c r="E144" s="11">
        <v>71.930000000000007</v>
      </c>
      <c r="F144" s="12" t="s">
        <v>53</v>
      </c>
      <c r="G144" s="11"/>
      <c r="H144" s="12"/>
      <c r="I144" s="11"/>
      <c r="J144" s="11"/>
      <c r="K144" s="11" t="e">
        <f>VLOOKUP(#REF!,[7]会计!$A$2:$G$14,7,FALSE)</f>
        <v>#REF!</v>
      </c>
      <c r="L144" s="11" t="e">
        <f t="shared" si="9"/>
        <v>#REF!</v>
      </c>
      <c r="M144" s="4"/>
    </row>
    <row r="145" spans="1:13" s="10" customFormat="1" ht="30" customHeight="1">
      <c r="A145" s="4" t="s">
        <v>165</v>
      </c>
      <c r="B145" s="4" t="s">
        <v>173</v>
      </c>
      <c r="C145" s="11">
        <v>77.7</v>
      </c>
      <c r="D145" s="11">
        <v>68.2</v>
      </c>
      <c r="E145" s="11">
        <v>71.05</v>
      </c>
      <c r="F145" s="12" t="s">
        <v>55</v>
      </c>
      <c r="G145" s="11"/>
      <c r="H145" s="12"/>
      <c r="I145" s="11"/>
      <c r="J145" s="11"/>
      <c r="K145" s="11" t="e">
        <f>VLOOKUP(#REF!,[7]会计!$A$2:$G$14,7,FALSE)</f>
        <v>#REF!</v>
      </c>
      <c r="L145" s="11" t="e">
        <f t="shared" si="9"/>
        <v>#REF!</v>
      </c>
      <c r="M145" s="4"/>
    </row>
    <row r="146" spans="1:13" s="10" customFormat="1" ht="30" customHeight="1">
      <c r="A146" s="4" t="s">
        <v>165</v>
      </c>
      <c r="B146" s="4" t="s">
        <v>174</v>
      </c>
      <c r="C146" s="11">
        <v>62.3</v>
      </c>
      <c r="D146" s="11">
        <v>74.2</v>
      </c>
      <c r="E146" s="11">
        <v>70.63</v>
      </c>
      <c r="F146" s="12" t="s">
        <v>57</v>
      </c>
      <c r="G146" s="11"/>
      <c r="H146" s="12"/>
      <c r="I146" s="11"/>
      <c r="J146" s="11"/>
      <c r="K146" s="11" t="e">
        <f>VLOOKUP(#REF!,[7]会计!$A$2:$G$14,7,FALSE)</f>
        <v>#REF!</v>
      </c>
      <c r="L146" s="11" t="e">
        <f t="shared" si="9"/>
        <v>#REF!</v>
      </c>
      <c r="M146" s="4"/>
    </row>
    <row r="147" spans="1:13" s="10" customFormat="1" ht="30" customHeight="1">
      <c r="A147" s="4" t="s">
        <v>165</v>
      </c>
      <c r="B147" s="4" t="s">
        <v>175</v>
      </c>
      <c r="C147" s="11">
        <v>63.8</v>
      </c>
      <c r="D147" s="11">
        <v>73.2</v>
      </c>
      <c r="E147" s="11">
        <v>70.38</v>
      </c>
      <c r="F147" s="12" t="s">
        <v>59</v>
      </c>
      <c r="G147" s="11"/>
      <c r="H147" s="12"/>
      <c r="I147" s="11"/>
      <c r="J147" s="11"/>
      <c r="K147" s="11" t="e">
        <f>VLOOKUP(#REF!,[7]会计!$A$2:$G$14,7,FALSE)</f>
        <v>#REF!</v>
      </c>
      <c r="L147" s="11" t="e">
        <f t="shared" si="9"/>
        <v>#REF!</v>
      </c>
      <c r="M147" s="4"/>
    </row>
    <row r="148" spans="1:13" s="10" customFormat="1" ht="30" customHeight="1">
      <c r="A148" s="4" t="s">
        <v>165</v>
      </c>
      <c r="B148" s="4" t="s">
        <v>176</v>
      </c>
      <c r="C148" s="11">
        <v>60.6</v>
      </c>
      <c r="D148" s="11">
        <v>72.8</v>
      </c>
      <c r="E148" s="11">
        <v>69.14</v>
      </c>
      <c r="F148" s="12" t="s">
        <v>61</v>
      </c>
      <c r="G148" s="11"/>
      <c r="H148" s="12"/>
      <c r="I148" s="11"/>
      <c r="J148" s="11"/>
      <c r="K148" s="11" t="e">
        <f>VLOOKUP(#REF!,[7]会计!$A$2:$G$14,7,FALSE)</f>
        <v>#REF!</v>
      </c>
      <c r="L148" s="11" t="e">
        <f t="shared" si="9"/>
        <v>#REF!</v>
      </c>
      <c r="M148" s="4"/>
    </row>
    <row r="149" spans="1:13" s="10" customFormat="1" ht="30" customHeight="1">
      <c r="A149" s="4" t="s">
        <v>165</v>
      </c>
      <c r="B149" s="4" t="s">
        <v>177</v>
      </c>
      <c r="C149" s="11">
        <v>62.8</v>
      </c>
      <c r="D149" s="11">
        <v>70.2</v>
      </c>
      <c r="E149" s="11">
        <v>67.98</v>
      </c>
      <c r="F149" s="12" t="s">
        <v>80</v>
      </c>
      <c r="G149" s="11"/>
      <c r="H149" s="12"/>
      <c r="I149" s="11"/>
      <c r="J149" s="11"/>
      <c r="K149" s="11" t="e">
        <f>VLOOKUP(#REF!,[7]会计!$A$2:$G$14,7,FALSE)</f>
        <v>#REF!</v>
      </c>
      <c r="L149" s="11" t="e">
        <f t="shared" si="9"/>
        <v>#REF!</v>
      </c>
      <c r="M149" s="4"/>
    </row>
    <row r="150" spans="1:13" s="10" customFormat="1" ht="30" customHeight="1">
      <c r="A150" s="8" t="s">
        <v>0</v>
      </c>
      <c r="B150" s="8" t="s">
        <v>1</v>
      </c>
      <c r="C150" s="5" t="s">
        <v>2</v>
      </c>
      <c r="D150" s="5" t="s">
        <v>5</v>
      </c>
      <c r="E150" s="5" t="s">
        <v>6</v>
      </c>
      <c r="F150" s="6" t="s">
        <v>7</v>
      </c>
      <c r="G150" s="4"/>
      <c r="H150" s="4"/>
      <c r="I150" s="5" t="s">
        <v>3</v>
      </c>
      <c r="J150" s="5" t="s">
        <v>4</v>
      </c>
      <c r="K150" s="5" t="s">
        <v>8</v>
      </c>
      <c r="L150" s="8" t="s">
        <v>9</v>
      </c>
      <c r="M150" s="9" t="s">
        <v>193</v>
      </c>
    </row>
    <row r="151" spans="1:13" s="10" customFormat="1" ht="30" customHeight="1">
      <c r="A151" s="4" t="s">
        <v>178</v>
      </c>
      <c r="B151" s="4" t="s">
        <v>179</v>
      </c>
      <c r="C151" s="11">
        <v>69.400000000000006</v>
      </c>
      <c r="D151" s="11">
        <v>85.4</v>
      </c>
      <c r="E151" s="11">
        <v>80.599999999999994</v>
      </c>
      <c r="F151" s="12" t="s">
        <v>41</v>
      </c>
      <c r="G151" s="11"/>
      <c r="H151" s="12"/>
      <c r="I151" s="11"/>
      <c r="J151" s="11"/>
      <c r="K151" s="11" t="e">
        <f>VLOOKUP(#REF!,[7]校医!$A$2:$G$16,7,FALSE)</f>
        <v>#REF!</v>
      </c>
      <c r="L151" s="11" t="e">
        <f t="shared" ref="L151:L163" si="10">0.3*C151+0.7*K151</f>
        <v>#REF!</v>
      </c>
      <c r="M151" s="9" t="s">
        <v>194</v>
      </c>
    </row>
    <row r="152" spans="1:13" s="10" customFormat="1" ht="30" customHeight="1">
      <c r="A152" s="4" t="s">
        <v>178</v>
      </c>
      <c r="B152" s="4" t="s">
        <v>180</v>
      </c>
      <c r="C152" s="11">
        <v>66.5</v>
      </c>
      <c r="D152" s="11">
        <v>83.2</v>
      </c>
      <c r="E152" s="11">
        <v>78.19</v>
      </c>
      <c r="F152" s="12" t="s">
        <v>43</v>
      </c>
      <c r="G152" s="11"/>
      <c r="H152" s="12"/>
      <c r="I152" s="11"/>
      <c r="J152" s="11"/>
      <c r="K152" s="11" t="e">
        <f>VLOOKUP(#REF!,[7]校医!$A$2:$G$16,7,FALSE)</f>
        <v>#REF!</v>
      </c>
      <c r="L152" s="11" t="e">
        <f t="shared" si="10"/>
        <v>#REF!</v>
      </c>
      <c r="M152" s="9" t="s">
        <v>194</v>
      </c>
    </row>
    <row r="153" spans="1:13" s="10" customFormat="1" ht="30" customHeight="1">
      <c r="A153" s="4" t="s">
        <v>178</v>
      </c>
      <c r="B153" s="4" t="s">
        <v>181</v>
      </c>
      <c r="C153" s="11">
        <v>66.7</v>
      </c>
      <c r="D153" s="11">
        <v>83</v>
      </c>
      <c r="E153" s="11">
        <v>78.11</v>
      </c>
      <c r="F153" s="12" t="s">
        <v>45</v>
      </c>
      <c r="G153" s="11"/>
      <c r="H153" s="12"/>
      <c r="I153" s="11"/>
      <c r="J153" s="11"/>
      <c r="K153" s="11" t="e">
        <f>VLOOKUP(#REF!,[7]校医!$A$2:$G$16,7,FALSE)</f>
        <v>#REF!</v>
      </c>
      <c r="L153" s="11" t="e">
        <f t="shared" si="10"/>
        <v>#REF!</v>
      </c>
      <c r="M153" s="9" t="s">
        <v>194</v>
      </c>
    </row>
    <row r="154" spans="1:13" s="10" customFormat="1" ht="30" customHeight="1">
      <c r="A154" s="4" t="s">
        <v>178</v>
      </c>
      <c r="B154" s="4" t="s">
        <v>182</v>
      </c>
      <c r="C154" s="11">
        <v>69.7</v>
      </c>
      <c r="D154" s="11">
        <v>79.400000000000006</v>
      </c>
      <c r="E154" s="11">
        <v>76.489999999999995</v>
      </c>
      <c r="F154" s="12" t="s">
        <v>47</v>
      </c>
      <c r="G154" s="11"/>
      <c r="H154" s="12"/>
      <c r="I154" s="11"/>
      <c r="J154" s="11"/>
      <c r="K154" s="11" t="e">
        <f>VLOOKUP(#REF!,[7]校医!$A$2:$G$16,7,FALSE)</f>
        <v>#REF!</v>
      </c>
      <c r="L154" s="11" t="e">
        <f t="shared" si="10"/>
        <v>#REF!</v>
      </c>
      <c r="M154" s="9" t="s">
        <v>194</v>
      </c>
    </row>
    <row r="155" spans="1:13" s="10" customFormat="1" ht="30" customHeight="1">
      <c r="A155" s="4" t="s">
        <v>178</v>
      </c>
      <c r="B155" s="4" t="s">
        <v>183</v>
      </c>
      <c r="C155" s="11">
        <v>68.3</v>
      </c>
      <c r="D155" s="11">
        <v>79.400000000000006</v>
      </c>
      <c r="E155" s="11">
        <v>76.069999999999993</v>
      </c>
      <c r="F155" s="12" t="s">
        <v>49</v>
      </c>
      <c r="G155" s="11"/>
      <c r="H155" s="12"/>
      <c r="I155" s="11"/>
      <c r="J155" s="11"/>
      <c r="K155" s="11" t="e">
        <f>VLOOKUP(#REF!,[7]校医!$A$2:$G$16,7,FALSE)</f>
        <v>#REF!</v>
      </c>
      <c r="L155" s="11" t="e">
        <f t="shared" si="10"/>
        <v>#REF!</v>
      </c>
      <c r="M155" s="9" t="s">
        <v>194</v>
      </c>
    </row>
    <row r="156" spans="1:13" s="10" customFormat="1" ht="30" customHeight="1">
      <c r="A156" s="4" t="s">
        <v>178</v>
      </c>
      <c r="B156" s="4" t="s">
        <v>184</v>
      </c>
      <c r="C156" s="11">
        <v>67.7</v>
      </c>
      <c r="D156" s="11">
        <v>78.2</v>
      </c>
      <c r="E156" s="11">
        <v>75.05</v>
      </c>
      <c r="F156" s="12" t="s">
        <v>51</v>
      </c>
      <c r="G156" s="11"/>
      <c r="H156" s="12"/>
      <c r="I156" s="11"/>
      <c r="J156" s="11"/>
      <c r="K156" s="11" t="e">
        <f>VLOOKUP(#REF!,[7]校医!$A$2:$G$16,7,FALSE)</f>
        <v>#REF!</v>
      </c>
      <c r="L156" s="11" t="e">
        <f t="shared" si="10"/>
        <v>#REF!</v>
      </c>
      <c r="M156" s="4"/>
    </row>
    <row r="157" spans="1:13" s="10" customFormat="1" ht="30" customHeight="1">
      <c r="A157" s="4" t="s">
        <v>178</v>
      </c>
      <c r="B157" s="4" t="s">
        <v>185</v>
      </c>
      <c r="C157" s="11">
        <v>65.2</v>
      </c>
      <c r="D157" s="11">
        <v>78.8</v>
      </c>
      <c r="E157" s="11">
        <v>74.72</v>
      </c>
      <c r="F157" s="12" t="s">
        <v>53</v>
      </c>
      <c r="G157" s="11"/>
      <c r="H157" s="12"/>
      <c r="I157" s="11"/>
      <c r="J157" s="11"/>
      <c r="K157" s="11" t="e">
        <f>VLOOKUP(#REF!,[7]校医!$A$2:$G$16,7,FALSE)</f>
        <v>#REF!</v>
      </c>
      <c r="L157" s="11" t="e">
        <f t="shared" si="10"/>
        <v>#REF!</v>
      </c>
      <c r="M157" s="4"/>
    </row>
    <row r="158" spans="1:13" s="10" customFormat="1" ht="30" customHeight="1">
      <c r="A158" s="4" t="s">
        <v>178</v>
      </c>
      <c r="B158" s="4" t="s">
        <v>186</v>
      </c>
      <c r="C158" s="11">
        <v>65.599999999999994</v>
      </c>
      <c r="D158" s="11">
        <v>77.8</v>
      </c>
      <c r="E158" s="11">
        <v>74.14</v>
      </c>
      <c r="F158" s="12" t="s">
        <v>55</v>
      </c>
      <c r="G158" s="11"/>
      <c r="H158" s="12"/>
      <c r="I158" s="11"/>
      <c r="J158" s="11"/>
      <c r="K158" s="11" t="e">
        <f>VLOOKUP(#REF!,[7]校医!$A$2:$G$16,7,FALSE)</f>
        <v>#REF!</v>
      </c>
      <c r="L158" s="11" t="e">
        <f t="shared" si="10"/>
        <v>#REF!</v>
      </c>
      <c r="M158" s="4"/>
    </row>
    <row r="159" spans="1:13" s="10" customFormat="1" ht="30" customHeight="1">
      <c r="A159" s="4" t="s">
        <v>178</v>
      </c>
      <c r="B159" s="4" t="s">
        <v>187</v>
      </c>
      <c r="C159" s="11">
        <v>64.400000000000006</v>
      </c>
      <c r="D159" s="11">
        <v>78.2</v>
      </c>
      <c r="E159" s="11">
        <v>74.06</v>
      </c>
      <c r="F159" s="12" t="s">
        <v>57</v>
      </c>
      <c r="G159" s="11"/>
      <c r="H159" s="12"/>
      <c r="I159" s="11"/>
      <c r="J159" s="11"/>
      <c r="K159" s="11" t="e">
        <f>VLOOKUP(#REF!,[7]校医!$A$2:$G$16,7,FALSE)</f>
        <v>#REF!</v>
      </c>
      <c r="L159" s="11" t="e">
        <f t="shared" si="10"/>
        <v>#REF!</v>
      </c>
      <c r="M159" s="4"/>
    </row>
    <row r="160" spans="1:13" s="10" customFormat="1" ht="30" customHeight="1">
      <c r="A160" s="4" t="s">
        <v>178</v>
      </c>
      <c r="B160" s="4" t="s">
        <v>188</v>
      </c>
      <c r="C160" s="11">
        <v>69.400000000000006</v>
      </c>
      <c r="D160" s="11">
        <v>75</v>
      </c>
      <c r="E160" s="11">
        <v>73.319999999999993</v>
      </c>
      <c r="F160" s="12" t="s">
        <v>59</v>
      </c>
      <c r="G160" s="11"/>
      <c r="H160" s="12"/>
      <c r="I160" s="11"/>
      <c r="J160" s="11"/>
      <c r="K160" s="11" t="e">
        <f>VLOOKUP(#REF!,[7]校医!$A$2:$G$16,7,FALSE)</f>
        <v>#REF!</v>
      </c>
      <c r="L160" s="11" t="e">
        <f t="shared" si="10"/>
        <v>#REF!</v>
      </c>
      <c r="M160" s="4"/>
    </row>
    <row r="161" spans="1:13" s="10" customFormat="1" ht="30" customHeight="1">
      <c r="A161" s="4" t="s">
        <v>178</v>
      </c>
      <c r="B161" s="4" t="s">
        <v>189</v>
      </c>
      <c r="C161" s="11">
        <v>65</v>
      </c>
      <c r="D161" s="11">
        <v>72.599999999999994</v>
      </c>
      <c r="E161" s="11">
        <v>70.319999999999993</v>
      </c>
      <c r="F161" s="12" t="s">
        <v>61</v>
      </c>
      <c r="G161" s="11"/>
      <c r="H161" s="12"/>
      <c r="I161" s="11"/>
      <c r="J161" s="11"/>
      <c r="K161" s="11" t="e">
        <f>VLOOKUP(#REF!,[7]校医!$A$2:$G$16,7,FALSE)</f>
        <v>#REF!</v>
      </c>
      <c r="L161" s="11" t="e">
        <f t="shared" si="10"/>
        <v>#REF!</v>
      </c>
      <c r="M161" s="4"/>
    </row>
    <row r="162" spans="1:13" s="10" customFormat="1" ht="30" customHeight="1">
      <c r="A162" s="4" t="s">
        <v>178</v>
      </c>
      <c r="B162" s="4" t="s">
        <v>190</v>
      </c>
      <c r="C162" s="11">
        <v>66.7</v>
      </c>
      <c r="D162" s="11">
        <v>68.8</v>
      </c>
      <c r="E162" s="11">
        <v>68.17</v>
      </c>
      <c r="F162" s="12" t="s">
        <v>80</v>
      </c>
      <c r="G162" s="11"/>
      <c r="H162" s="12"/>
      <c r="I162" s="11"/>
      <c r="J162" s="11"/>
      <c r="K162" s="11" t="e">
        <f>VLOOKUP(#REF!,[7]校医!$A$2:$G$16,7,FALSE)</f>
        <v>#REF!</v>
      </c>
      <c r="L162" s="11" t="e">
        <f t="shared" si="10"/>
        <v>#REF!</v>
      </c>
      <c r="M162" s="4"/>
    </row>
    <row r="163" spans="1:13" s="10" customFormat="1" ht="30" customHeight="1">
      <c r="A163" s="4" t="s">
        <v>178</v>
      </c>
      <c r="B163" s="4" t="s">
        <v>191</v>
      </c>
      <c r="C163" s="11">
        <v>65</v>
      </c>
      <c r="D163" s="11">
        <v>66.599999999999994</v>
      </c>
      <c r="E163" s="11">
        <v>66.12</v>
      </c>
      <c r="F163" s="12" t="s">
        <v>82</v>
      </c>
      <c r="G163" s="11"/>
      <c r="H163" s="12"/>
      <c r="I163" s="11"/>
      <c r="J163" s="11"/>
      <c r="K163" s="11" t="e">
        <f>VLOOKUP(#REF!,[7]校医!$A$2:$G$16,7,FALSE)</f>
        <v>#REF!</v>
      </c>
      <c r="L163" s="11" t="e">
        <f t="shared" si="10"/>
        <v>#REF!</v>
      </c>
      <c r="M163" s="4"/>
    </row>
    <row r="164" spans="1:13" ht="42" customHeight="1">
      <c r="A164" s="14" t="s">
        <v>196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</sheetData>
  <sortState ref="A161:M173">
    <sortCondition descending="1" ref="G79:G87"/>
  </sortState>
  <mergeCells count="2">
    <mergeCell ref="A1:M1"/>
    <mergeCell ref="A164:M164"/>
  </mergeCells>
  <phoneticPr fontId="23" type="noConversion"/>
  <conditionalFormatting sqref="B2">
    <cfRule type="duplicateValues" dxfId="14" priority="80"/>
  </conditionalFormatting>
  <conditionalFormatting sqref="B24">
    <cfRule type="duplicateValues" dxfId="13" priority="81"/>
  </conditionalFormatting>
  <conditionalFormatting sqref="B30">
    <cfRule type="duplicateValues" dxfId="12" priority="82"/>
  </conditionalFormatting>
  <conditionalFormatting sqref="B47">
    <cfRule type="duplicateValues" dxfId="11" priority="83"/>
  </conditionalFormatting>
  <conditionalFormatting sqref="B67">
    <cfRule type="duplicateValues" dxfId="10" priority="84"/>
  </conditionalFormatting>
  <conditionalFormatting sqref="B70">
    <cfRule type="duplicateValues" dxfId="9" priority="85"/>
  </conditionalFormatting>
  <conditionalFormatting sqref="B80">
    <cfRule type="duplicateValues" dxfId="8" priority="86"/>
  </conditionalFormatting>
  <conditionalFormatting sqref="B90">
    <cfRule type="duplicateValues" dxfId="7" priority="87"/>
  </conditionalFormatting>
  <conditionalFormatting sqref="B98">
    <cfRule type="duplicateValues" dxfId="6" priority="88"/>
  </conditionalFormatting>
  <conditionalFormatting sqref="B111">
    <cfRule type="duplicateValues" dxfId="5" priority="89"/>
  </conditionalFormatting>
  <conditionalFormatting sqref="B118">
    <cfRule type="duplicateValues" dxfId="4" priority="90"/>
  </conditionalFormatting>
  <conditionalFormatting sqref="B125">
    <cfRule type="duplicateValues" dxfId="3" priority="91"/>
  </conditionalFormatting>
  <conditionalFormatting sqref="B131">
    <cfRule type="duplicateValues" dxfId="2" priority="92"/>
  </conditionalFormatting>
  <conditionalFormatting sqref="B137">
    <cfRule type="duplicateValues" dxfId="1" priority="93"/>
  </conditionalFormatting>
  <conditionalFormatting sqref="B150">
    <cfRule type="duplicateValues" dxfId="0" priority="94"/>
  </conditionalFormatting>
  <printOptions horizontalCentered="1"/>
  <pageMargins left="0.34930555555555598" right="0.34930555555555598" top="0.50902777777777797" bottom="0.58888888888888902" header="0.50902777777777797" footer="0.5090277777777779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2020-08-28T10:54:55Z</cp:lastPrinted>
  <dcterms:created xsi:type="dcterms:W3CDTF">2012-02-16T16:23:00Z</dcterms:created>
  <dcterms:modified xsi:type="dcterms:W3CDTF">2020-08-28T11:00:27Z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