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2"/>
  </bookViews>
  <sheets>
    <sheet name="第二批" sheetId="14" state="hidden" r:id="rId1"/>
    <sheet name="代理制派遣制" sheetId="15" state="hidden" r:id="rId2"/>
    <sheet name="final" sheetId="3" state="hidden" r:id="rId3"/>
    <sheet name="final (2)" sheetId="12" state="hidden" r:id="rId4"/>
    <sheet name="人员情况" sheetId="9" state="hidden" r:id="rId5"/>
    <sheet name="Sheet4" sheetId="4" state="hidden" r:id="rId6"/>
    <sheet name="Sheet5" sheetId="5" state="hidden" r:id="rId7"/>
    <sheet name="Sheet6" sheetId="6" state="hidden" r:id="rId8"/>
    <sheet name="Sheet3" sheetId="7" state="hidden" r:id="rId9"/>
    <sheet name="Sheet7" sheetId="8" state="hidden" r:id="rId10"/>
    <sheet name="Sheet2" sheetId="2" state="hidden" r:id="rId11"/>
    <sheet name="Sheet1" sheetId="1" state="hidden" r:id="rId12"/>
    <sheet name="2022年第一批计划" sheetId="17" r:id="rId13"/>
  </sheets>
  <definedNames>
    <definedName name="_xlnm._FilterDatabase" localSheetId="1" hidden="1">代理制派遣制!$A$1:$H$23</definedName>
    <definedName name="_xlnm._FilterDatabase" localSheetId="2" hidden="1">final!$A$2:$HY$98</definedName>
    <definedName name="_xlnm._FilterDatabase" localSheetId="3" hidden="1">'final (2)'!$A$2:$HY$98</definedName>
    <definedName name="_xlnm._FilterDatabase" localSheetId="11" hidden="1">Sheet1!$A$2:$AM$97</definedName>
    <definedName name="_xlnm.Print_Titles" localSheetId="1">代理制派遣制!$1:$1</definedName>
  </definedNames>
  <calcPr calcId="144525"/>
</workbook>
</file>

<file path=xl/comments1.xml><?xml version="1.0" encoding="utf-8"?>
<comments xmlns="http://schemas.openxmlformats.org/spreadsheetml/2006/main">
  <authors>
    <author>Administrator</author>
  </authors>
  <commentList>
    <comment ref="R4" authorId="0">
      <text>
        <r>
          <rPr>
            <b/>
            <sz val="9"/>
            <rFont val="宋体"/>
            <charset val="134"/>
          </rPr>
          <t>Administrator:</t>
        </r>
        <r>
          <rPr>
            <sz val="9"/>
            <rFont val="宋体"/>
            <charset val="134"/>
          </rPr>
          <t xml:space="preserve">
2018年补充招聘，2019年入职</t>
        </r>
      </text>
    </comment>
  </commentList>
</comments>
</file>

<file path=xl/sharedStrings.xml><?xml version="1.0" encoding="utf-8"?>
<sst xmlns="http://schemas.openxmlformats.org/spreadsheetml/2006/main" count="3536" uniqueCount="514">
  <si>
    <t xml:space="preserve">  科室</t>
  </si>
  <si>
    <t>岗位性质</t>
  </si>
  <si>
    <t>岗位类别</t>
  </si>
  <si>
    <t>计划人数</t>
  </si>
  <si>
    <t>学科专业</t>
  </si>
  <si>
    <t>学历、学位</t>
  </si>
  <si>
    <t>年龄</t>
  </si>
  <si>
    <t>其他要求</t>
  </si>
  <si>
    <t>儿科</t>
  </si>
  <si>
    <t>事业编</t>
  </si>
  <si>
    <t>医疗</t>
  </si>
  <si>
    <t>儿科学、内科学或临床医学（七年制或八年制）专业</t>
  </si>
  <si>
    <t>研究生、硕士及以上</t>
  </si>
  <si>
    <r>
      <rPr>
        <sz val="12"/>
        <rFont val="宋体"/>
        <charset val="134"/>
        <scheme val="minor"/>
      </rPr>
      <t>≤</t>
    </r>
    <r>
      <rPr>
        <sz val="12"/>
        <rFont val="宋体"/>
        <charset val="134"/>
      </rPr>
      <t>35</t>
    </r>
    <r>
      <rPr>
        <sz val="12"/>
        <rFont val="宋体"/>
        <charset val="134"/>
      </rPr>
      <t>周岁</t>
    </r>
  </si>
  <si>
    <t>拟从事临床医疗岗位</t>
  </si>
  <si>
    <t>过敏性疾病科</t>
  </si>
  <si>
    <t>内科学或临床医学（七年制或八年制）专业</t>
  </si>
  <si>
    <t>专硕已规培，拟从事临床医疗岗位</t>
  </si>
  <si>
    <t>康复医学科</t>
  </si>
  <si>
    <t>康复医学与理疗学或临床医学（七年制或八年制）专业</t>
  </si>
  <si>
    <r>
      <rPr>
        <sz val="12"/>
        <rFont val="宋体"/>
        <charset val="134"/>
        <scheme val="minor"/>
      </rPr>
      <t>≤3</t>
    </r>
    <r>
      <rPr>
        <sz val="12"/>
        <rFont val="宋体"/>
        <charset val="134"/>
      </rPr>
      <t>5周岁</t>
    </r>
  </si>
  <si>
    <t>全日制研究生学历，具有执业医师资质，本科为临床医学专业，近3年以第一作者身份发表中华或者SCI论文至少2篇</t>
  </si>
  <si>
    <t>技术</t>
  </si>
  <si>
    <t>≤35周岁</t>
  </si>
  <si>
    <t>全日制研究生学历，具有康复治疗技术初级证书，近3年以第一作者身份发表中华或者SCI论文至少1篇</t>
  </si>
  <si>
    <t>输血科</t>
  </si>
  <si>
    <t>基础医学、临床医学或生物学及其下设二级学科</t>
  </si>
  <si>
    <t>入职时须取得卫生专业技术资格证书（输血技术或检验技术），拟从事临床技术岗位</t>
  </si>
  <si>
    <t>儿外科</t>
  </si>
  <si>
    <t>外科学或临床医学（七年制或八年制）专业</t>
  </si>
  <si>
    <t>血液内科</t>
  </si>
  <si>
    <t>医学影像科</t>
  </si>
  <si>
    <t>影像医学与核医学或临床医学（七年制或八年制）专业</t>
  </si>
  <si>
    <t>口腔科</t>
  </si>
  <si>
    <t>口腔临床医学或临床医学（七年制或八年制）专业</t>
  </si>
  <si>
    <t>主治及以上职称（需不定期到总医院空港工作）入职时具有住院医师规范化培训合格证书</t>
  </si>
  <si>
    <t>临床心理科</t>
  </si>
  <si>
    <t>精神病学或临床医学（七年制或八年制）专业</t>
  </si>
  <si>
    <t>本科阶段须精神病学或临床医学专业</t>
  </si>
  <si>
    <t>急诊医学科</t>
  </si>
  <si>
    <t>急诊医学或临床医学（七年制或八年制）专业</t>
  </si>
  <si>
    <t>具有医师资格证</t>
  </si>
  <si>
    <t>临床医学及其下设二级学科</t>
  </si>
  <si>
    <t>呼吸内科</t>
  </si>
  <si>
    <t>有规培证书，主治医生以上职称</t>
  </si>
  <si>
    <t>应届毕业生</t>
  </si>
  <si>
    <t>骨外科</t>
  </si>
  <si>
    <t>科研</t>
  </si>
  <si>
    <t>基础医学或临床医学及其下设二级学科</t>
  </si>
  <si>
    <t>有生物学或医学背景</t>
  </si>
  <si>
    <t>病理科</t>
  </si>
  <si>
    <t>病理学与病理生理学专业或临床医学相关专业</t>
  </si>
  <si>
    <t>英语六级，有执业医师资格证</t>
  </si>
  <si>
    <t>病理学与病理生理学专业</t>
  </si>
  <si>
    <t>应届毕业生，其中1名有熟练外语和计算机能力，满足科室信息化和大数据统计需求</t>
  </si>
  <si>
    <t>妇产科</t>
  </si>
  <si>
    <t>取得医师资格证书。拟从事妇产科细胞学、妇科病理及宫颈病变医疗岗位</t>
  </si>
  <si>
    <t>拟从事妇产科超声医疗岗位</t>
  </si>
  <si>
    <t>临床检验诊断学专业</t>
  </si>
  <si>
    <t>拟从事妇产科相关检验工作</t>
  </si>
  <si>
    <t>生殖医学（辅助生殖技术）、医学细胞生物学、发育生物学、细胞生物学、医学检验学、卫生检验学、生物学等相关专业</t>
  </si>
  <si>
    <t>拟从事妇产科生殖中心胚胎实验室技术岗位、生殖检验室技术岗位</t>
  </si>
  <si>
    <t>生殖医学（辅助生殖技术）</t>
  </si>
  <si>
    <t>拟从事妇产科生殖中心男科实验室工作</t>
  </si>
  <si>
    <t>精准医学中心</t>
  </si>
  <si>
    <t>临床检验诊断学专业或放射医学专业</t>
  </si>
  <si>
    <r>
      <rPr>
        <sz val="12"/>
        <rFont val="宋体"/>
        <charset val="134"/>
        <scheme val="minor"/>
      </rPr>
      <t>拟从事临床技术岗位，有5年以上工作经验，取得临床医学检验技术中级职称</t>
    </r>
    <r>
      <rPr>
        <sz val="12"/>
        <color rgb="FFFF0000"/>
        <rFont val="宋体"/>
        <charset val="134"/>
        <scheme val="minor"/>
      </rPr>
      <t>，有新冠一线抗疫工作经历</t>
    </r>
  </si>
  <si>
    <t>核医学科</t>
  </si>
  <si>
    <t>发表1篇影响因子大于2分的一作SCI文章（若发表多篇，累计影响因子大于3分）</t>
  </si>
  <si>
    <t>眼科</t>
  </si>
  <si>
    <t>眼视光学专业</t>
  </si>
  <si>
    <t>麻醉科（疼痛诊疗中心）</t>
  </si>
  <si>
    <t>麻醉学或临床医学（七年制或八年制）专业</t>
  </si>
  <si>
    <t>感染科</t>
  </si>
  <si>
    <t>内科学、外科学或临床医学（七年制或八年制）专业</t>
  </si>
  <si>
    <r>
      <rPr>
        <sz val="12"/>
        <rFont val="宋体"/>
        <charset val="134"/>
        <scheme val="minor"/>
      </rPr>
      <t>≤3</t>
    </r>
    <r>
      <rPr>
        <sz val="12"/>
        <rFont val="宋体"/>
        <charset val="134"/>
      </rPr>
      <t>5</t>
    </r>
    <r>
      <rPr>
        <sz val="12"/>
        <rFont val="宋体"/>
        <charset val="134"/>
      </rPr>
      <t>周岁</t>
    </r>
  </si>
  <si>
    <t>神经病学研究所</t>
  </si>
  <si>
    <t>外科学或临床医学（七年制或八年制）专业专业</t>
  </si>
  <si>
    <t>熟悉掌握肿瘤研究的基本操作技能和动物实验操作技巧，发表一区研究论文</t>
  </si>
  <si>
    <t>保健医疗部</t>
  </si>
  <si>
    <t>老年医学、内科学或临床医学（七年制或八年制）专业专业专业</t>
  </si>
  <si>
    <t>以第一作者发表中华系列期刊论文1篇，或以第一/共同第一作者发表SCI论文1篇，CET六级，取得医师资格证书</t>
  </si>
  <si>
    <t>泌尿外科</t>
  </si>
  <si>
    <t>心血管内科</t>
  </si>
  <si>
    <t>内科学、影像医学与核医学或临床医学（七年制或八年制）专业</t>
  </si>
  <si>
    <t>具有超声医学或影像医学规培证</t>
  </si>
  <si>
    <t>超声科</t>
  </si>
  <si>
    <t>影像医学与核医学专业或临床医学（七年制或八年制）专业</t>
  </si>
  <si>
    <t>健康管理中心</t>
  </si>
  <si>
    <t>护理部</t>
  </si>
  <si>
    <t>护理</t>
  </si>
  <si>
    <t>护理专业</t>
  </si>
  <si>
    <t>拟从事临床护理岗位</t>
  </si>
  <si>
    <t>助产专业</t>
  </si>
  <si>
    <t>本科，学士及以上</t>
  </si>
  <si>
    <r>
      <rPr>
        <sz val="12"/>
        <rFont val="宋体"/>
        <charset val="134"/>
      </rPr>
      <t>≤25</t>
    </r>
    <r>
      <rPr>
        <sz val="11"/>
        <color indexed="8"/>
        <rFont val="宋体"/>
        <charset val="134"/>
      </rPr>
      <t>周岁</t>
    </r>
  </si>
  <si>
    <t>拟从事重症护理工作</t>
  </si>
  <si>
    <t>代理制</t>
  </si>
  <si>
    <t>康复治疗学</t>
  </si>
  <si>
    <t>本科、学士及以上</t>
  </si>
  <si>
    <t>≤30周岁</t>
  </si>
  <si>
    <t>全日制本科学历，康复治疗学相关专业</t>
  </si>
  <si>
    <t>医学影像技术专业或医学影像学专业（医学影像技术方向)</t>
  </si>
  <si>
    <t>肺部肿瘤外科</t>
  </si>
  <si>
    <t>医学超声技术专业</t>
  </si>
  <si>
    <t>无</t>
  </si>
  <si>
    <t>医学检验技术或相关医学专业</t>
  </si>
  <si>
    <r>
      <rPr>
        <sz val="12"/>
        <rFont val="宋体"/>
        <charset val="134"/>
        <scheme val="minor"/>
      </rPr>
      <t>≤3</t>
    </r>
    <r>
      <rPr>
        <sz val="12"/>
        <rFont val="宋体"/>
        <charset val="134"/>
      </rPr>
      <t>0周岁</t>
    </r>
  </si>
  <si>
    <t>临床医学</t>
  </si>
  <si>
    <t>影像学或电生理专业优先</t>
  </si>
  <si>
    <t>医学实验技术及相关专业</t>
  </si>
  <si>
    <t>医学检验技术专业</t>
  </si>
  <si>
    <t>药剂科（司法医学鉴定中心）</t>
  </si>
  <si>
    <t>法医临床、物证、病理</t>
  </si>
  <si>
    <r>
      <rPr>
        <sz val="12"/>
        <rFont val="宋体"/>
        <charset val="134"/>
        <scheme val="minor"/>
      </rPr>
      <t>≤30</t>
    </r>
    <r>
      <rPr>
        <sz val="12"/>
        <rFont val="宋体"/>
        <charset val="134"/>
      </rPr>
      <t>周岁</t>
    </r>
  </si>
  <si>
    <t>以第一作者发表核心期刊论文1篇以上，有两年以上工作经验，从事过法医临床工作</t>
  </si>
  <si>
    <t>医疗安全部</t>
  </si>
  <si>
    <t>其他</t>
  </si>
  <si>
    <t>临床医学及其下设二级学科或卫生事业管理学专业</t>
  </si>
  <si>
    <t>拟从事医疗安全管理相关工作</t>
  </si>
  <si>
    <t>财务物价处</t>
  </si>
  <si>
    <t>财务管理或会计学专业</t>
  </si>
  <si>
    <t>熟悉财税制度、熟练掌握财务核算软件系统、办公软件、会计核算方法</t>
  </si>
  <si>
    <t>病案统计科</t>
  </si>
  <si>
    <t>编码员</t>
  </si>
  <si>
    <t>热爱本职工作、有相关培训证书</t>
  </si>
  <si>
    <t>统计学</t>
  </si>
  <si>
    <t>保卫处</t>
  </si>
  <si>
    <t>派遣制</t>
  </si>
  <si>
    <t>行政管理相关专业</t>
  </si>
  <si>
    <t>大专及以上</t>
  </si>
  <si>
    <t>消防退役人员，有从事消防专业工作经验和技能</t>
  </si>
  <si>
    <t>临床医学、影像技术或医学影像</t>
  </si>
  <si>
    <t>心电图室方向</t>
  </si>
  <si>
    <t>临床医学、影像技术、医学影像或生物医学工程</t>
  </si>
  <si>
    <t>导管室方向，接触放射线</t>
  </si>
  <si>
    <t>临床营养科</t>
  </si>
  <si>
    <t>有医师资格证、有工作经历优先</t>
  </si>
  <si>
    <t>临床护理</t>
  </si>
  <si>
    <r>
      <rPr>
        <sz val="12"/>
        <rFont val="宋体"/>
        <charset val="134"/>
        <scheme val="minor"/>
      </rPr>
      <t>≤</t>
    </r>
    <r>
      <rPr>
        <sz val="11"/>
        <color indexed="8"/>
        <rFont val="宋体"/>
        <charset val="134"/>
      </rPr>
      <t>30</t>
    </r>
    <r>
      <rPr>
        <sz val="11"/>
        <color indexed="8"/>
        <rFont val="宋体"/>
        <charset val="134"/>
      </rPr>
      <t>周岁</t>
    </r>
  </si>
  <si>
    <t>学科建设管理处</t>
  </si>
  <si>
    <t>不限</t>
  </si>
  <si>
    <t>35以下</t>
  </si>
  <si>
    <t>1.有外企工作经验；2.熟悉外企制药的管理；3.良好的英语沟通能力</t>
  </si>
  <si>
    <t>国有资产管理处（设备运维科）</t>
  </si>
  <si>
    <t>生物医学工程</t>
  </si>
  <si>
    <r>
      <rPr>
        <sz val="12"/>
        <rFont val="宋体"/>
        <charset val="134"/>
        <scheme val="minor"/>
      </rPr>
      <t>≤</t>
    </r>
    <r>
      <rPr>
        <sz val="12"/>
        <rFont val="宋体"/>
        <charset val="134"/>
      </rPr>
      <t>35周岁</t>
    </r>
  </si>
  <si>
    <t>天津医科大学总医院二〇二二年人员补充计划表</t>
  </si>
  <si>
    <t>笔试科目</t>
  </si>
  <si>
    <t>科室补充意见+J:M</t>
  </si>
  <si>
    <t>人事处结合主要领导意见</t>
  </si>
  <si>
    <t>2021年辞职或调动</t>
  </si>
  <si>
    <t>2022年退休</t>
  </si>
  <si>
    <t>2021年计划</t>
  </si>
  <si>
    <t>2021年新职工</t>
  </si>
  <si>
    <t>2021年未用指标</t>
  </si>
  <si>
    <t>2022年计划</t>
  </si>
  <si>
    <t>实际纯增</t>
  </si>
  <si>
    <t>床位数</t>
  </si>
  <si>
    <t>科室应配置人员总数（床位数*1.6）依据</t>
  </si>
  <si>
    <t>科室总人数</t>
  </si>
  <si>
    <t>医师
人数</t>
  </si>
  <si>
    <t>护理人数</t>
  </si>
  <si>
    <t>技研</t>
  </si>
  <si>
    <t>全年诊疗人数</t>
  </si>
  <si>
    <t>出院人数</t>
  </si>
  <si>
    <t>平均病床周转次数</t>
  </si>
  <si>
    <t>实际病床使用率 %</t>
  </si>
  <si>
    <t>出院者平均住院日</t>
  </si>
  <si>
    <t>人均门诊量</t>
  </si>
  <si>
    <t>人均出院数</t>
  </si>
  <si>
    <t>按床护比（1:0.8）
护理人数</t>
  </si>
  <si>
    <t>护理人数
（85%或65%）</t>
  </si>
  <si>
    <t>按医护比
（0.8:1）
医师人数</t>
  </si>
  <si>
    <t>医师人数
（85%或65%）</t>
  </si>
  <si>
    <t>医师差额</t>
  </si>
  <si>
    <t>绩效
水平</t>
  </si>
  <si>
    <t>科室名称</t>
  </si>
  <si>
    <t>儿科学、内科学或临床医学专业（八年制）</t>
  </si>
  <si>
    <t>研究生、博士</t>
  </si>
  <si>
    <r>
      <rPr>
        <sz val="12"/>
        <rFont val="宋体"/>
        <charset val="134"/>
        <scheme val="minor"/>
      </rPr>
      <t>≤</t>
    </r>
    <r>
      <rPr>
        <sz val="12"/>
        <rFont val="宋体"/>
        <charset val="134"/>
      </rPr>
      <t>45周岁</t>
    </r>
  </si>
  <si>
    <t>儿科学</t>
  </si>
  <si>
    <t>医2</t>
  </si>
  <si>
    <t>儿科学/内科学或临床医学（七年制或八年制）专业</t>
  </si>
  <si>
    <t>神经内科</t>
  </si>
  <si>
    <t>神经病学或临床医学专业（八年制）</t>
  </si>
  <si>
    <t>医1（讲师）</t>
  </si>
  <si>
    <t>医3技1</t>
  </si>
  <si>
    <t>医3</t>
  </si>
  <si>
    <t>内科学及相关专业</t>
  </si>
  <si>
    <t>硕士研究生</t>
  </si>
  <si>
    <t>专硕已规培</t>
  </si>
  <si>
    <t>普通内科</t>
  </si>
  <si>
    <t>医1</t>
  </si>
  <si>
    <t>康复医学与理疗学/临床医学</t>
  </si>
  <si>
    <t>康复医学与理疗学</t>
  </si>
  <si>
    <t>医1（医师）</t>
  </si>
  <si>
    <t>医3技2</t>
  </si>
  <si>
    <t>技2</t>
  </si>
  <si>
    <t>医2技3</t>
  </si>
  <si>
    <t>技3</t>
  </si>
  <si>
    <t>本科生</t>
  </si>
  <si>
    <t>研究生</t>
  </si>
  <si>
    <t>生物医学工程92</t>
  </si>
  <si>
    <t>工程师1（高健）</t>
  </si>
  <si>
    <t>其他1</t>
  </si>
  <si>
    <t>应届毕业生，拟从事临床医疗岗位</t>
  </si>
  <si>
    <t>技1（主管技师）</t>
  </si>
  <si>
    <t>医1技2</t>
  </si>
  <si>
    <t>医1技1</t>
  </si>
  <si>
    <t>外科学或临床医学专业（八年制）</t>
  </si>
  <si>
    <t>免笔试</t>
  </si>
  <si>
    <t>医1（主治医师）</t>
  </si>
  <si>
    <t>21-小儿外科</t>
  </si>
  <si>
    <t>心胸外科</t>
  </si>
  <si>
    <t>内科学或临床医学（血液病）专业</t>
  </si>
  <si>
    <t>研究生、硕士</t>
  </si>
  <si>
    <t>普通内科或血液病科</t>
  </si>
  <si>
    <t>影像医学与核医学或临床医学专业（八年制）</t>
  </si>
  <si>
    <t>至少在有影响力的杂志发表高水平SCI论文1篇</t>
  </si>
  <si>
    <t>后加1人，已与李栋沟通</t>
  </si>
  <si>
    <t>医4技3</t>
  </si>
  <si>
    <t>医3技3</t>
  </si>
  <si>
    <t>医4技4</t>
  </si>
  <si>
    <t>医3技4</t>
  </si>
  <si>
    <t>影像医学与核医学专业</t>
  </si>
  <si>
    <t>医学影像学(医)</t>
  </si>
  <si>
    <t>医学影像学(技)</t>
  </si>
  <si>
    <t>本科、学士</t>
  </si>
  <si>
    <t xml:space="preserve">   口腔医学</t>
  </si>
  <si>
    <t>≤40周岁</t>
  </si>
  <si>
    <t xml:space="preserve">   口腔内科</t>
  </si>
  <si>
    <t>已与韩主任沟通修改</t>
  </si>
  <si>
    <t>医1（嵇希敏）</t>
  </si>
  <si>
    <t>精神病学或临床医学专业（八年制）</t>
  </si>
  <si>
    <t>精神病学</t>
  </si>
  <si>
    <t>精神病学或临床医学（七年制或八年制）专业……</t>
  </si>
  <si>
    <t>肾脏内科</t>
  </si>
  <si>
    <t>内科学或临床医学专业（八年制）</t>
  </si>
  <si>
    <t>≤45周岁</t>
  </si>
  <si>
    <t>第一作者SCI论文1篇及以上</t>
  </si>
  <si>
    <t>本科及以上</t>
  </si>
  <si>
    <t>35岁以下</t>
  </si>
  <si>
    <t>超声技术</t>
  </si>
  <si>
    <t>技1</t>
  </si>
  <si>
    <t>急诊医学或临床医学专业</t>
  </si>
  <si>
    <t>医2技2</t>
  </si>
  <si>
    <t>急诊医学</t>
  </si>
  <si>
    <t>硕士及以上</t>
  </si>
  <si>
    <t>具有副高级及以上医师职称。拟从事临床医疗岗位。</t>
  </si>
  <si>
    <t>影像或相关医学专业</t>
  </si>
  <si>
    <t>医学检验技术或相关临床医学专业</t>
  </si>
  <si>
    <t>普通外科</t>
  </si>
  <si>
    <t>外科学（胃肠肛肠外科）或临床医学专业（八年制）</t>
  </si>
  <si>
    <t>医3（张乃勤、田伟军、吴双虎）</t>
  </si>
  <si>
    <t>外科学（肝胆胰脾外科）或临床医学专业（八年制）</t>
  </si>
  <si>
    <t>SCI二区第一作者文章至少1篇，或SCI一区共同第一作者文章至少1篇</t>
  </si>
  <si>
    <t>外科学（血管外科）或临床医学专业（八年制）</t>
  </si>
  <si>
    <t>SCI第一作者（包括共同第一作者）文章至少2篇，同时中华级医学杂志第一作者文章至少1篇；取得执业医师资格证、完成住院医师规范化培训</t>
  </si>
  <si>
    <t>取得执业医师资格证、完成住院医师规范化培训</t>
  </si>
  <si>
    <t>或临床医学专业（八年制）</t>
  </si>
  <si>
    <t>单篇SCI文章IF≧5分</t>
  </si>
  <si>
    <t>医5</t>
  </si>
  <si>
    <t>单篇SCI文章IF≧2分</t>
  </si>
  <si>
    <t>内科学或临床医学专业</t>
  </si>
  <si>
    <t>有规培证书，主治医生</t>
  </si>
  <si>
    <t>有国外高水平大学学习经历，有SCI论文</t>
  </si>
  <si>
    <t>医1（主任医师）</t>
  </si>
  <si>
    <t>医1技1研1</t>
  </si>
  <si>
    <t>技1研1</t>
  </si>
  <si>
    <t>基础医学或临床医学</t>
  </si>
  <si>
    <t>生物化学</t>
  </si>
  <si>
    <t>影像学</t>
  </si>
  <si>
    <t>病理学专业或临床医学专业</t>
  </si>
  <si>
    <t>研究生、硕士、博士</t>
  </si>
  <si>
    <t>外语六级，有执业医师执照</t>
  </si>
  <si>
    <t>病理医45</t>
  </si>
  <si>
    <t>医2技1</t>
  </si>
  <si>
    <t>病理学或医学相关专业</t>
  </si>
  <si>
    <t>病理技46</t>
  </si>
  <si>
    <t>妇产科学或临床医学（八年制）专业</t>
  </si>
  <si>
    <r>
      <rPr>
        <sz val="12"/>
        <rFont val="宋体"/>
        <charset val="134"/>
        <scheme val="minor"/>
      </rPr>
      <t>≤4</t>
    </r>
    <r>
      <rPr>
        <sz val="12"/>
        <rFont val="宋体"/>
        <charset val="134"/>
      </rPr>
      <t>5周岁</t>
    </r>
  </si>
  <si>
    <t>应届毕业生。拟从事妇产科临床医疗岗位</t>
  </si>
  <si>
    <t>医4（医师3，主任医师1）
研1（研究实习员）</t>
  </si>
  <si>
    <t>医4（范庆春、刘小玫、顾向应、黄建华）</t>
  </si>
  <si>
    <t>医7技6</t>
  </si>
  <si>
    <t>技6</t>
  </si>
  <si>
    <t>病理（医）</t>
  </si>
  <si>
    <t>医学影像学(超声)</t>
  </si>
  <si>
    <t>检验</t>
  </si>
  <si>
    <t>妇产科学（辅助生殖技术）、医学遗传学、发育生物学、细胞生物学、医学细胞生物学、生物信息分析、生物统计等相关专业</t>
  </si>
  <si>
    <r>
      <rPr>
        <sz val="12"/>
        <rFont val="宋体"/>
        <charset val="134"/>
        <scheme val="minor"/>
      </rPr>
      <t>≤4</t>
    </r>
    <r>
      <rPr>
        <sz val="12"/>
        <rFont val="宋体"/>
        <charset val="134"/>
      </rPr>
      <t>5</t>
    </r>
    <r>
      <rPr>
        <sz val="12"/>
        <rFont val="宋体"/>
        <charset val="134"/>
      </rPr>
      <t>周岁</t>
    </r>
  </si>
  <si>
    <t>英语六级，拟从事妇产科生殖中心胚胎实验室技术岗位</t>
  </si>
  <si>
    <t>待定</t>
  </si>
  <si>
    <t>遗传学、细胞生物学、生物化学及分子生物学、医学细胞生物学、医学生物化学及分子生物学</t>
  </si>
  <si>
    <t>拟从事临床技术岗位</t>
  </si>
  <si>
    <t>医学检验及放射医学专业</t>
  </si>
  <si>
    <t>拟从事临床技术岗位，有5年以上工作经验，取得临床医学检验技术中级职称，有新冠一线抗疫工作经历</t>
  </si>
  <si>
    <t>发表1篇影响因子大于3分的一作SCI文章（若发表多篇，累计影响因子大于5分），同时参与省市级以上课题研究</t>
  </si>
  <si>
    <t>核医学（医）</t>
  </si>
  <si>
    <t>医1（谭建）</t>
  </si>
  <si>
    <t>影像医学与核医学（核医学技术）或医学技术（核医学方向）</t>
  </si>
  <si>
    <t>核医学（技）</t>
  </si>
  <si>
    <t>临床眼科或临床医学专业（八年制）</t>
  </si>
  <si>
    <t>眼视光</t>
  </si>
  <si>
    <t>硕士</t>
  </si>
  <si>
    <t>麻醉学、重症医学或临床医学专业（八年制）</t>
  </si>
  <si>
    <t>麻醉</t>
  </si>
  <si>
    <t>医1（苗鲁民）</t>
  </si>
  <si>
    <t>内科学、外科学或临床医学专业（八年制）</t>
  </si>
  <si>
    <t>普通内科或普通外科</t>
  </si>
  <si>
    <t>医学检验科</t>
  </si>
  <si>
    <t>医技</t>
  </si>
  <si>
    <t>临床检验诊断学</t>
  </si>
  <si>
    <t>技1（刘兆利）</t>
  </si>
  <si>
    <t>具有临床医学、医学检验、肿瘤学等相关医学科学</t>
  </si>
  <si>
    <t>外科学专业</t>
  </si>
  <si>
    <t>92生物医学工程</t>
  </si>
  <si>
    <t>研1（宁宪嘉）、技1（刘丽）</t>
  </si>
  <si>
    <t>研5</t>
  </si>
  <si>
    <t>研4</t>
  </si>
  <si>
    <t>研1</t>
  </si>
  <si>
    <t xml:space="preserve">   研究</t>
  </si>
  <si>
    <t>基础医学</t>
  </si>
  <si>
    <t>熟悉掌握免疫学和蛋白互作等领域前沿进展，发表一区研究论文</t>
  </si>
  <si>
    <t>神经外科</t>
  </si>
  <si>
    <t>外科学或临床医学七年制或八年制）专业（</t>
  </si>
  <si>
    <t>医1（岳树源）</t>
  </si>
  <si>
    <t>心血管外科</t>
  </si>
  <si>
    <t>心血管科外科</t>
  </si>
  <si>
    <t>皮肤性病科</t>
  </si>
  <si>
    <t>皮肤病学与性病学或临床医学（八年制）专业</t>
  </si>
  <si>
    <t>通过住院医师规范化培训，有SCI文章</t>
  </si>
  <si>
    <t>技1（李春莉）</t>
  </si>
  <si>
    <t>药剂科</t>
  </si>
  <si>
    <t>药物分析、药理学、药剂学、医学生物化学与分子生物学</t>
  </si>
  <si>
    <t>以第一作者发表SCI论文2篇以上，从事过体内药物分析或药物基因组学分析研究</t>
  </si>
  <si>
    <t>药1（主管药师）</t>
  </si>
  <si>
    <t>药1（刘万华）</t>
  </si>
  <si>
    <t>老年医学、内科学专业</t>
  </si>
  <si>
    <t>老年病科</t>
  </si>
  <si>
    <t>放射治疗科</t>
  </si>
  <si>
    <t>肿瘤放疗专业或临床医学（八年制）专业</t>
  </si>
  <si>
    <t>应届，国内大的肿瘤中心学习经历</t>
  </si>
  <si>
    <t>工人1（郭志超）</t>
  </si>
  <si>
    <t>1（研究实习员）</t>
  </si>
  <si>
    <t>财务科2，其他部门2</t>
  </si>
  <si>
    <t>本科</t>
  </si>
  <si>
    <t>4（杨琳、王莉、关惟、李鸿梅)</t>
  </si>
  <si>
    <t>其他2</t>
  </si>
  <si>
    <t>医1（张辉）</t>
  </si>
  <si>
    <t>内分泌代谢科</t>
  </si>
  <si>
    <t>内科学或临床医学（八年制）专业</t>
  </si>
  <si>
    <t>诚实、主动、努力、上进，在有重要影响的学术期刊发表高水平研究论文</t>
  </si>
  <si>
    <t>专科及以上</t>
  </si>
  <si>
    <t>消防专业知识</t>
  </si>
  <si>
    <t>PET-CT影像诊断科</t>
  </si>
  <si>
    <t>影像医学与核医学、肿瘤学或临床医学（八年制）专业</t>
  </si>
  <si>
    <t>具有分子影像（如PET或相关）的研究经历或该领域2年以上临床工作经验；主持或承担省部级及以上本领域课题，并发表过论文。</t>
  </si>
  <si>
    <t>以第一作者发表SCI论文1篇及以上</t>
  </si>
  <si>
    <t>医1（孙跃民）</t>
  </si>
  <si>
    <t>医4技2</t>
  </si>
  <si>
    <t>医6技2</t>
  </si>
  <si>
    <t>临床方向</t>
  </si>
  <si>
    <t>内科学</t>
  </si>
  <si>
    <t>超声医学</t>
  </si>
  <si>
    <t>心电图学</t>
  </si>
  <si>
    <t>医学影像</t>
  </si>
  <si>
    <t>消化内科</t>
  </si>
  <si>
    <t>以第一作者发表论文2篇以上，至少1篇影响因子≥5，累计影响因子≥10；参加国家级科研课题；具有执业医师资格证书</t>
  </si>
  <si>
    <t>临床营养</t>
  </si>
  <si>
    <t>医学影像学（超声学）或临床医学专业</t>
  </si>
  <si>
    <t>医学影像学（超声学）</t>
  </si>
  <si>
    <t>耳鼻咽喉科</t>
  </si>
  <si>
    <t>外科学、临床医学（八年制）或耳鼻咽喉科学专业</t>
  </si>
  <si>
    <t>具备从事科研工作能力</t>
  </si>
  <si>
    <t>医1（周慧芳）</t>
  </si>
  <si>
    <t>内科学（七年制或八年制）</t>
  </si>
  <si>
    <t>医1（副主任医师）</t>
  </si>
  <si>
    <t>影像医学；超声专业</t>
  </si>
  <si>
    <t>本科及以上学历，学士学位</t>
  </si>
  <si>
    <t>13（中级4，初级9）</t>
  </si>
  <si>
    <t>事业编15、代理制68</t>
  </si>
  <si>
    <t>事业编15、代理制57</t>
  </si>
  <si>
    <t>代理制11</t>
  </si>
  <si>
    <t>事业编25、代理制65</t>
  </si>
  <si>
    <t>研究生学历、硕士学位</t>
  </si>
  <si>
    <r>
      <rPr>
        <sz val="12"/>
        <rFont val="宋体"/>
        <charset val="134"/>
        <scheme val="minor"/>
      </rPr>
      <t>≤25</t>
    </r>
    <r>
      <rPr>
        <sz val="11"/>
        <color indexed="8"/>
        <rFont val="宋体"/>
        <charset val="134"/>
      </rPr>
      <t>周岁</t>
    </r>
  </si>
  <si>
    <t>重症专业</t>
  </si>
  <si>
    <t>硕士以上</t>
  </si>
  <si>
    <t>1（吴红军）</t>
  </si>
  <si>
    <t>岗位/编制</t>
  </si>
  <si>
    <t>总人数</t>
  </si>
  <si>
    <t>当前人数</t>
  </si>
  <si>
    <t>预测离职</t>
  </si>
  <si>
    <t>2021年实际</t>
  </si>
  <si>
    <t>预计纯增</t>
  </si>
  <si>
    <t>医疗岗</t>
  </si>
  <si>
    <t>技术岗</t>
  </si>
  <si>
    <t>科研岗</t>
  </si>
  <si>
    <t>护理岗</t>
  </si>
  <si>
    <t>其他岗</t>
  </si>
  <si>
    <t>合计</t>
  </si>
  <si>
    <t>2022年计划总人数</t>
  </si>
  <si>
    <r>
      <rPr>
        <sz val="14"/>
        <color theme="1"/>
        <rFont val="宋体"/>
        <charset val="134"/>
        <scheme val="minor"/>
      </rPr>
      <t>事业编121</t>
    </r>
    <r>
      <rPr>
        <sz val="14"/>
        <color indexed="8"/>
        <rFont val="宋体"/>
        <charset val="134"/>
      </rPr>
      <t>（医疗岗71、技术岗22、科研岗3、护理岗25）
代理制88（医疗岗3、技术岗17、护理岗65、其他岗3）
派遣制1</t>
    </r>
  </si>
  <si>
    <r>
      <rPr>
        <sz val="14"/>
        <color theme="1"/>
        <rFont val="宋体"/>
        <charset val="134"/>
        <scheme val="minor"/>
      </rPr>
      <t>按照学历划分：博士45</t>
    </r>
    <r>
      <rPr>
        <sz val="14"/>
        <color indexed="8"/>
        <rFont val="宋体"/>
        <charset val="134"/>
      </rPr>
      <t>人，硕士及以上67人，本科及以上97人，大专及以上1人。</t>
    </r>
  </si>
  <si>
    <t>预计纯增总人数</t>
  </si>
  <si>
    <r>
      <rPr>
        <sz val="14"/>
        <color rgb="FFDD0806"/>
        <rFont val="宋体"/>
        <charset val="134"/>
      </rPr>
      <t>事业编39、</t>
    </r>
    <r>
      <rPr>
        <sz val="14"/>
        <rFont val="宋体"/>
        <charset val="134"/>
      </rPr>
      <t>代理制76、派遣制1</t>
    </r>
  </si>
  <si>
    <t>控制数</t>
  </si>
  <si>
    <t>按8%留存</t>
  </si>
  <si>
    <t>2016年岗位控制数</t>
  </si>
  <si>
    <t>事业编剩余编制数</t>
  </si>
  <si>
    <t>二、全院2020年12月出院病人完成情况</t>
  </si>
  <si>
    <r>
      <rPr>
        <b/>
        <sz val="14"/>
        <rFont val="宋体"/>
        <charset val="134"/>
      </rPr>
      <t>科</t>
    </r>
    <r>
      <rPr>
        <b/>
        <sz val="14"/>
        <rFont val="Times New Roman"/>
        <charset val="134"/>
      </rPr>
      <t xml:space="preserve"> </t>
    </r>
    <r>
      <rPr>
        <b/>
        <sz val="14"/>
        <rFont val="宋体"/>
        <charset val="134"/>
      </rPr>
      <t>室</t>
    </r>
  </si>
  <si>
    <r>
      <rPr>
        <b/>
        <sz val="14"/>
        <rFont val="Times New Roman"/>
        <charset val="134"/>
      </rPr>
      <t>1</t>
    </r>
    <r>
      <rPr>
        <b/>
        <sz val="14"/>
        <rFont val="宋体"/>
        <charset val="134"/>
      </rPr>
      <t>月</t>
    </r>
  </si>
  <si>
    <t>同期比较</t>
  </si>
  <si>
    <t>2月</t>
  </si>
  <si>
    <t>3月</t>
  </si>
  <si>
    <t>4月</t>
  </si>
  <si>
    <t>5月</t>
  </si>
  <si>
    <t>6月</t>
  </si>
  <si>
    <t>7月</t>
  </si>
  <si>
    <t>去年同期</t>
  </si>
  <si>
    <t>8月</t>
  </si>
  <si>
    <t>9月</t>
  </si>
  <si>
    <t>10月</t>
  </si>
  <si>
    <t>11月</t>
  </si>
  <si>
    <t>12月</t>
  </si>
  <si>
    <t>2020年                     累计完成</t>
  </si>
  <si>
    <t>2019年                     累计完成</t>
  </si>
  <si>
    <t>累计比较</t>
  </si>
  <si>
    <t>重症医学科</t>
  </si>
  <si>
    <t>肿瘤内科</t>
  </si>
  <si>
    <t>疼痛诊疗中心</t>
  </si>
  <si>
    <t>风湿免疫科</t>
  </si>
  <si>
    <t>中医科</t>
  </si>
  <si>
    <t>小儿外科</t>
  </si>
  <si>
    <t>全科医学科</t>
  </si>
  <si>
    <t>—</t>
  </si>
  <si>
    <t>全院</t>
  </si>
  <si>
    <t>四、全院2020年12月平均住院日完成情况</t>
  </si>
  <si>
    <t>科室</t>
  </si>
  <si>
    <t>2019年上半年</t>
  </si>
  <si>
    <t>2019年全年</t>
  </si>
  <si>
    <t>2020年上半年</t>
  </si>
  <si>
    <t>2020年全年</t>
  </si>
  <si>
    <t xml:space="preserve">口腔科 </t>
  </si>
  <si>
    <t>全院合计</t>
  </si>
  <si>
    <t>科别</t>
  </si>
  <si>
    <t>今年诊疗人数</t>
  </si>
  <si>
    <t>编制床位数</t>
  </si>
  <si>
    <t>本期完成数</t>
  </si>
  <si>
    <t>科室医生在岗人员</t>
  </si>
  <si>
    <t>妇科</t>
  </si>
  <si>
    <t>产科</t>
  </si>
  <si>
    <t>计划生育科</t>
  </si>
  <si>
    <t>干部保健部</t>
  </si>
  <si>
    <t>麻醉科（疼痛病房）</t>
  </si>
  <si>
    <t>变态反应科</t>
  </si>
  <si>
    <t>健康中心</t>
  </si>
  <si>
    <t>职工保健</t>
  </si>
  <si>
    <t>综合科</t>
  </si>
  <si>
    <t>五、全院2020年12月病床使用率完成情况</t>
  </si>
  <si>
    <t>编制            病床数</t>
  </si>
  <si>
    <t>2019年    上半年</t>
  </si>
  <si>
    <t>2020年    上半年</t>
  </si>
  <si>
    <t>同期     比较</t>
  </si>
  <si>
    <t>2019年     全年</t>
  </si>
  <si>
    <t>2020年    全年</t>
  </si>
  <si>
    <t>同期    比较</t>
  </si>
  <si>
    <t>一、全院2020年12月门急诊完成情况</t>
  </si>
  <si>
    <t>2020年                 全年完成</t>
  </si>
  <si>
    <t>2019年       累计完成</t>
  </si>
  <si>
    <t>麻醉科</t>
  </si>
  <si>
    <t>普内门诊</t>
  </si>
  <si>
    <t>全  院</t>
  </si>
  <si>
    <t>儿科学/内科学或临床医学专业（八年制）</t>
  </si>
  <si>
    <t>研究生、博士或者博士后</t>
  </si>
  <si>
    <t>研究生、博士及以上</t>
  </si>
  <si>
    <t>外科学（胸心外科学）或临床医学专业（八年制）</t>
  </si>
  <si>
    <t>精神病学或临床医学专业（八年制）……</t>
  </si>
  <si>
    <t>具有高级职称</t>
  </si>
  <si>
    <t>外科学（胃肠肛肠外科）</t>
  </si>
  <si>
    <t>外科学（肝胆胰脾外科）</t>
  </si>
  <si>
    <t>外科学（血管外科）</t>
  </si>
  <si>
    <t>医学影像专业（超声影像）</t>
  </si>
  <si>
    <t>呼吸与危重症医学科</t>
  </si>
  <si>
    <r>
      <rPr>
        <sz val="12"/>
        <rFont val="宋体"/>
        <charset val="134"/>
        <scheme val="minor"/>
      </rPr>
      <t>≤</t>
    </r>
    <r>
      <rPr>
        <sz val="12"/>
        <rFont val="宋体"/>
        <charset val="134"/>
      </rPr>
      <t>50周岁</t>
    </r>
  </si>
  <si>
    <r>
      <rPr>
        <sz val="12"/>
        <rFont val="宋体"/>
        <charset val="134"/>
        <scheme val="minor"/>
      </rPr>
      <t>≤</t>
    </r>
    <r>
      <rPr>
        <sz val="12"/>
        <rFont val="宋体"/>
        <charset val="134"/>
      </rPr>
      <t>50</t>
    </r>
    <r>
      <rPr>
        <sz val="12"/>
        <rFont val="宋体"/>
        <charset val="134"/>
      </rPr>
      <t>周岁</t>
    </r>
  </si>
  <si>
    <t>外科学</t>
  </si>
  <si>
    <r>
      <rPr>
        <sz val="12"/>
        <rFont val="宋体"/>
        <charset val="134"/>
        <scheme val="minor"/>
      </rPr>
      <t>≤35</t>
    </r>
    <r>
      <rPr>
        <sz val="12"/>
        <rFont val="宋体"/>
        <charset val="134"/>
      </rPr>
      <t>周岁</t>
    </r>
  </si>
  <si>
    <t>影像医学与核医学</t>
  </si>
  <si>
    <t>临床眼科</t>
  </si>
  <si>
    <t>博士</t>
  </si>
  <si>
    <t>研究生、博士（博士后）</t>
  </si>
  <si>
    <t>皮肤病</t>
  </si>
  <si>
    <t>肿瘤放疗专业</t>
  </si>
  <si>
    <t>影像医学与核医学专业；肿瘤学及相关专业</t>
  </si>
  <si>
    <t>天津医科大学总医院2022年第一批公开招聘博士等人员计划</t>
  </si>
  <si>
    <t>岗位编号</t>
  </si>
  <si>
    <t>应聘岗位</t>
  </si>
  <si>
    <t>计划
人数</t>
  </si>
  <si>
    <t>医师岗位（一）</t>
  </si>
  <si>
    <t>专技</t>
  </si>
  <si>
    <t>临床医学、基础医学及其下设二级学科
（儿科、神经内科、临床心理科、肾脏内科、呼吸内科、核医学科、皮肤性病科、放射治疗科、内分泌代谢科、心血管内科、消化内科、急诊医学科、风湿免疫科、血液内科、肿瘤内科、感染科）</t>
  </si>
  <si>
    <t>医师岗位（二）</t>
  </si>
  <si>
    <t>临床医学、基础医学及其下设二级学科
（心胸外科、普通外科、骨外科、妇产科、眼科、神经外科、泌尿外科、耳鼻咽喉科、心血管外科、重症医学科、肺部肿瘤外科、麻醉科）</t>
  </si>
  <si>
    <t>医师岗位（三）</t>
  </si>
  <si>
    <t>临床医学、基础医学及其下设二级学科
（输血科、医学影像科、PET-CT影像诊断科、康复医学科）</t>
  </si>
  <si>
    <t>技术岗位</t>
  </si>
  <si>
    <t>临床医学、基础医学、生物学、药学及其下设二级学科
（普通外科、妇产科、精准医学中心、医学检验科、药剂科）</t>
  </si>
  <si>
    <t>科研岗位</t>
  </si>
  <si>
    <t>基础医学、公共卫生与预防医学及其下设二级学科
（神经病学研究所、保健医疗部）</t>
  </si>
  <si>
    <t>相关要求：
1.报名年龄计算的截止日期为报名工作第一日。
2.应聘人员入职时须取得博士毕业证和博士学位证。
3.具有副高级及以上专业技术职务的应聘人员年龄可适当放宽5周岁。
4.具有副高级及以上专业技术职务的应聘人员学历学位可调整为研究生、硕士及以上。
5.申报医师岗位且学科专业为基础医学及其下设二级学科的应聘人员须具备医师资格证。
6.符合“两个同等对待”政策，具体条件详见《天津医科大学总医院2022年第一批公开招聘博士等人员方案》。</t>
  </si>
</sst>
</file>

<file path=xl/styles.xml><?xml version="1.0" encoding="utf-8"?>
<styleSheet xmlns="http://schemas.openxmlformats.org/spreadsheetml/2006/main">
  <numFmts count="8">
    <numFmt numFmtId="43" formatCode="_ * #,##0.00_ ;_ * \-#,##0.00_ ;_ * &quot;-&quot;??_ ;_ @_ "/>
    <numFmt numFmtId="176" formatCode="0_ "/>
    <numFmt numFmtId="41" formatCode="_ * #,##0_ ;_ * \-#,##0_ ;_ * &quot;-&quot;_ ;_ @_ "/>
    <numFmt numFmtId="44" formatCode="_ &quot;￥&quot;* #,##0.00_ ;_ &quot;￥&quot;* \-#,##0.00_ ;_ &quot;￥&quot;* &quot;-&quot;??_ ;_ @_ "/>
    <numFmt numFmtId="42" formatCode="_ &quot;￥&quot;* #,##0_ ;_ &quot;￥&quot;* \-#,##0_ ;_ &quot;￥&quot;* &quot;-&quot;_ ;_ @_ "/>
    <numFmt numFmtId="177" formatCode="0.0%"/>
    <numFmt numFmtId="178" formatCode="0.00_ "/>
    <numFmt numFmtId="179" formatCode="0.0_ "/>
  </numFmts>
  <fonts count="50">
    <font>
      <sz val="12"/>
      <name val="宋体"/>
      <charset val="134"/>
    </font>
    <font>
      <sz val="18"/>
      <name val="宋体"/>
      <charset val="134"/>
    </font>
    <font>
      <b/>
      <sz val="12"/>
      <color theme="1"/>
      <name val="宋体"/>
      <charset val="134"/>
    </font>
    <font>
      <sz val="12"/>
      <color theme="1"/>
      <name val="宋体"/>
      <charset val="134"/>
    </font>
    <font>
      <sz val="12"/>
      <color rgb="FFFF0000"/>
      <name val="宋体"/>
      <charset val="134"/>
    </font>
    <font>
      <b/>
      <sz val="16"/>
      <name val="华文中宋"/>
      <charset val="134"/>
    </font>
    <font>
      <b/>
      <sz val="12"/>
      <name val="宋体"/>
      <charset val="134"/>
    </font>
    <font>
      <b/>
      <sz val="12"/>
      <name val="楷体_GB2312"/>
      <charset val="134"/>
    </font>
    <font>
      <sz val="12"/>
      <name val="宋体"/>
      <charset val="134"/>
      <scheme val="minor"/>
    </font>
    <font>
      <sz val="12"/>
      <color rgb="FFFF0000"/>
      <name val="宋体"/>
      <charset val="134"/>
      <scheme val="minor"/>
    </font>
    <font>
      <sz val="12"/>
      <color theme="3" tint="0.399945066682943"/>
      <name val="宋体"/>
      <charset val="134"/>
      <scheme val="minor"/>
    </font>
    <font>
      <b/>
      <sz val="11"/>
      <name val="宋体"/>
      <charset val="134"/>
    </font>
    <font>
      <b/>
      <sz val="11"/>
      <name val="楷体_GB2312"/>
      <charset val="134"/>
    </font>
    <font>
      <b/>
      <sz val="18"/>
      <name val="宋体"/>
      <charset val="134"/>
    </font>
    <font>
      <b/>
      <sz val="14"/>
      <name val="Times New Roman"/>
      <charset val="134"/>
    </font>
    <font>
      <b/>
      <sz val="14"/>
      <name val="宋体"/>
      <charset val="134"/>
    </font>
    <font>
      <sz val="14"/>
      <name val="宋体"/>
      <charset val="134"/>
    </font>
    <font>
      <sz val="13"/>
      <name val="宋体"/>
      <charset val="134"/>
    </font>
    <font>
      <b/>
      <sz val="14"/>
      <name val="黑体"/>
      <charset val="134"/>
    </font>
    <font>
      <sz val="11"/>
      <color theme="1"/>
      <name val="宋体"/>
      <charset val="134"/>
      <scheme val="minor"/>
    </font>
    <font>
      <b/>
      <sz val="11"/>
      <color theme="1"/>
      <name val="宋体"/>
      <charset val="134"/>
      <scheme val="minor"/>
    </font>
    <font>
      <b/>
      <sz val="11"/>
      <color rgb="FFFF0000"/>
      <name val="宋体"/>
      <charset val="134"/>
      <scheme val="minor"/>
    </font>
    <font>
      <sz val="14"/>
      <color theme="1"/>
      <name val="宋体"/>
      <charset val="134"/>
      <scheme val="minor"/>
    </font>
    <font>
      <b/>
      <sz val="14"/>
      <color theme="1"/>
      <name val="宋体"/>
      <charset val="134"/>
      <scheme val="minor"/>
    </font>
    <font>
      <sz val="14"/>
      <color rgb="FFDD0806"/>
      <name val="宋体"/>
      <charset val="134"/>
    </font>
    <font>
      <sz val="14"/>
      <color rgb="FFFF0000"/>
      <name val="宋体"/>
      <charset val="134"/>
      <scheme val="minor"/>
    </font>
    <font>
      <sz val="12"/>
      <color theme="1"/>
      <name val="宋体"/>
      <charset val="134"/>
      <scheme val="minor"/>
    </font>
    <font>
      <b/>
      <sz val="15"/>
      <color theme="3"/>
      <name val="宋体"/>
      <charset val="134"/>
      <scheme val="minor"/>
    </font>
    <font>
      <b/>
      <sz val="11"/>
      <color theme="3"/>
      <name val="宋体"/>
      <charset val="134"/>
      <scheme val="minor"/>
    </font>
    <font>
      <sz val="11"/>
      <color theme="1"/>
      <name val="宋体"/>
      <charset val="0"/>
      <scheme val="minor"/>
    </font>
    <font>
      <b/>
      <sz val="11"/>
      <color rgb="FF3F3F3F"/>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4"/>
      <color indexed="8"/>
      <name val="宋体"/>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9" fillId="0" borderId="0" applyFont="0" applyFill="0" applyBorder="0" applyAlignment="0" applyProtection="0">
      <alignment vertical="center"/>
    </xf>
    <xf numFmtId="0" fontId="29" fillId="5" borderId="0" applyNumberFormat="0" applyBorder="0" applyAlignment="0" applyProtection="0">
      <alignment vertical="center"/>
    </xf>
    <xf numFmtId="0" fontId="33" fillId="6" borderId="26"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9" fillId="3" borderId="0" applyNumberFormat="0" applyBorder="0" applyAlignment="0" applyProtection="0">
      <alignment vertical="center"/>
    </xf>
    <xf numFmtId="0" fontId="34" fillId="7" borderId="0" applyNumberFormat="0" applyBorder="0" applyAlignment="0" applyProtection="0">
      <alignment vertical="center"/>
    </xf>
    <xf numFmtId="43" fontId="19" fillId="0" borderId="0" applyFont="0" applyFill="0" applyBorder="0" applyAlignment="0" applyProtection="0">
      <alignment vertical="center"/>
    </xf>
    <xf numFmtId="0" fontId="37" fillId="9" borderId="0" applyNumberFormat="0" applyBorder="0" applyAlignment="0" applyProtection="0">
      <alignment vertical="center"/>
    </xf>
    <xf numFmtId="0" fontId="41" fillId="0" borderId="0" applyNumberFormat="0" applyFill="0" applyBorder="0" applyAlignment="0" applyProtection="0">
      <alignment vertical="center"/>
    </xf>
    <xf numFmtId="9" fontId="19" fillId="0" borderId="0" applyFont="0" applyFill="0" applyBorder="0" applyAlignment="0" applyProtection="0">
      <alignment vertical="center"/>
    </xf>
    <xf numFmtId="0" fontId="36" fillId="0" borderId="0" applyNumberFormat="0" applyFill="0" applyBorder="0" applyAlignment="0" applyProtection="0">
      <alignment vertical="center"/>
    </xf>
    <xf numFmtId="0" fontId="19" fillId="11" borderId="29" applyNumberFormat="0" applyFont="0" applyAlignment="0" applyProtection="0">
      <alignment vertical="center"/>
    </xf>
    <xf numFmtId="0" fontId="37" fillId="13" borderId="0" applyNumberFormat="0" applyBorder="0" applyAlignment="0" applyProtection="0">
      <alignment vertical="center"/>
    </xf>
    <xf numFmtId="0" fontId="2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7" fillId="0" borderId="23" applyNumberFormat="0" applyFill="0" applyAlignment="0" applyProtection="0">
      <alignment vertical="center"/>
    </xf>
    <xf numFmtId="0" fontId="35" fillId="0" borderId="23" applyNumberFormat="0" applyFill="0" applyAlignment="0" applyProtection="0">
      <alignment vertical="center"/>
    </xf>
    <xf numFmtId="0" fontId="37" fillId="14" borderId="0" applyNumberFormat="0" applyBorder="0" applyAlignment="0" applyProtection="0">
      <alignment vertical="center"/>
    </xf>
    <xf numFmtId="0" fontId="28" fillId="0" borderId="24" applyNumberFormat="0" applyFill="0" applyAlignment="0" applyProtection="0">
      <alignment vertical="center"/>
    </xf>
    <xf numFmtId="0" fontId="37" fillId="15" borderId="0" applyNumberFormat="0" applyBorder="0" applyAlignment="0" applyProtection="0">
      <alignment vertical="center"/>
    </xf>
    <xf numFmtId="0" fontId="30" fillId="4" borderId="25" applyNumberFormat="0" applyAlignment="0" applyProtection="0">
      <alignment vertical="center"/>
    </xf>
    <xf numFmtId="0" fontId="39" fillId="4" borderId="26" applyNumberFormat="0" applyAlignment="0" applyProtection="0">
      <alignment vertical="center"/>
    </xf>
    <xf numFmtId="0" fontId="43" fillId="16" borderId="30" applyNumberFormat="0" applyAlignment="0" applyProtection="0">
      <alignment vertical="center"/>
    </xf>
    <xf numFmtId="0" fontId="29" fillId="17" borderId="0" applyNumberFormat="0" applyBorder="0" applyAlignment="0" applyProtection="0">
      <alignment vertical="center"/>
    </xf>
    <xf numFmtId="0" fontId="37" fillId="18" borderId="0" applyNumberFormat="0" applyBorder="0" applyAlignment="0" applyProtection="0">
      <alignment vertical="center"/>
    </xf>
    <xf numFmtId="0" fontId="42" fillId="0" borderId="28" applyNumberFormat="0" applyFill="0" applyAlignment="0" applyProtection="0">
      <alignment vertical="center"/>
    </xf>
    <xf numFmtId="0" fontId="38" fillId="0" borderId="27" applyNumberFormat="0" applyFill="0" applyAlignment="0" applyProtection="0">
      <alignment vertical="center"/>
    </xf>
    <xf numFmtId="0" fontId="44" fillId="19" borderId="0" applyNumberFormat="0" applyBorder="0" applyAlignment="0" applyProtection="0">
      <alignment vertical="center"/>
    </xf>
    <xf numFmtId="0" fontId="45" fillId="21" borderId="0" applyNumberFormat="0" applyBorder="0" applyAlignment="0" applyProtection="0">
      <alignment vertical="center"/>
    </xf>
    <xf numFmtId="0" fontId="29" fillId="23" borderId="0" applyNumberFormat="0" applyBorder="0" applyAlignment="0" applyProtection="0">
      <alignment vertical="center"/>
    </xf>
    <xf numFmtId="0" fontId="37" fillId="25" borderId="0" applyNumberFormat="0" applyBorder="0" applyAlignment="0" applyProtection="0">
      <alignment vertical="center"/>
    </xf>
    <xf numFmtId="0" fontId="29" fillId="12" borderId="0" applyNumberFormat="0" applyBorder="0" applyAlignment="0" applyProtection="0">
      <alignment vertical="center"/>
    </xf>
    <xf numFmtId="0" fontId="29" fillId="28" borderId="0" applyNumberFormat="0" applyBorder="0" applyAlignment="0" applyProtection="0">
      <alignment vertical="center"/>
    </xf>
    <xf numFmtId="0" fontId="29" fillId="27" borderId="0" applyNumberFormat="0" applyBorder="0" applyAlignment="0" applyProtection="0">
      <alignment vertical="center"/>
    </xf>
    <xf numFmtId="0" fontId="29" fillId="24" borderId="0" applyNumberFormat="0" applyBorder="0" applyAlignment="0" applyProtection="0">
      <alignment vertical="center"/>
    </xf>
    <xf numFmtId="0" fontId="37" fillId="20" borderId="0" applyNumberFormat="0" applyBorder="0" applyAlignment="0" applyProtection="0">
      <alignment vertical="center"/>
    </xf>
    <xf numFmtId="0" fontId="37" fillId="30" borderId="0" applyNumberFormat="0" applyBorder="0" applyAlignment="0" applyProtection="0">
      <alignment vertical="center"/>
    </xf>
    <xf numFmtId="0" fontId="29" fillId="32" borderId="0" applyNumberFormat="0" applyBorder="0" applyAlignment="0" applyProtection="0">
      <alignment vertical="center"/>
    </xf>
    <xf numFmtId="0" fontId="29" fillId="22" borderId="0" applyNumberFormat="0" applyBorder="0" applyAlignment="0" applyProtection="0">
      <alignment vertical="center"/>
    </xf>
    <xf numFmtId="0" fontId="37" fillId="33" borderId="0" applyNumberFormat="0" applyBorder="0" applyAlignment="0" applyProtection="0">
      <alignment vertical="center"/>
    </xf>
    <xf numFmtId="0" fontId="29" fillId="29" borderId="0" applyNumberFormat="0" applyBorder="0" applyAlignment="0" applyProtection="0">
      <alignment vertical="center"/>
    </xf>
    <xf numFmtId="0" fontId="37" fillId="31" borderId="0" applyNumberFormat="0" applyBorder="0" applyAlignment="0" applyProtection="0">
      <alignment vertical="center"/>
    </xf>
    <xf numFmtId="0" fontId="37" fillId="8" borderId="0" applyNumberFormat="0" applyBorder="0" applyAlignment="0" applyProtection="0">
      <alignment vertical="center"/>
    </xf>
    <xf numFmtId="0" fontId="29" fillId="10" borderId="0" applyNumberFormat="0" applyBorder="0" applyAlignment="0" applyProtection="0">
      <alignment vertical="center"/>
    </xf>
    <xf numFmtId="0" fontId="37" fillId="26" borderId="0" applyNumberFormat="0" applyBorder="0" applyAlignment="0" applyProtection="0">
      <alignment vertical="center"/>
    </xf>
  </cellStyleXfs>
  <cellXfs count="22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0" fontId="4" fillId="0"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Alignment="1">
      <alignment vertical="center" wrapText="1"/>
    </xf>
    <xf numFmtId="177" fontId="0" fillId="0" borderId="0" xfId="0" applyNumberFormat="1" applyAlignment="1">
      <alignment vertical="center" wrapText="1"/>
    </xf>
    <xf numFmtId="0" fontId="5" fillId="0" borderId="0" xfId="0" applyFont="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5" xfId="0" applyFont="1" applyFill="1" applyBorder="1" applyAlignment="1">
      <alignment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8" fillId="0" borderId="5" xfId="0" applyFont="1" applyFill="1" applyBorder="1" applyAlignment="1">
      <alignment horizontal="center" vertical="center" wrapText="1"/>
    </xf>
    <xf numFmtId="0" fontId="0" fillId="0" borderId="3" xfId="0" applyFill="1" applyBorder="1" applyAlignment="1">
      <alignment horizontal="center" vertical="center" wrapText="1"/>
    </xf>
    <xf numFmtId="0" fontId="8"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2" xfId="0" applyFill="1" applyBorder="1" applyAlignment="1">
      <alignment vertical="center" wrapText="1"/>
    </xf>
    <xf numFmtId="177" fontId="0" fillId="0" borderId="2" xfId="0" applyNumberFormat="1" applyFill="1" applyBorder="1" applyAlignment="1">
      <alignment horizontal="center" vertical="center" wrapText="1"/>
    </xf>
    <xf numFmtId="0" fontId="0" fillId="0" borderId="3" xfId="0" applyFill="1" applyBorder="1" applyAlignment="1">
      <alignment vertical="center" wrapText="1"/>
    </xf>
    <xf numFmtId="177" fontId="0" fillId="0" borderId="3" xfId="0" applyNumberForma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wrapText="1"/>
    </xf>
    <xf numFmtId="0" fontId="8" fillId="0" borderId="5" xfId="0" applyFont="1" applyFill="1" applyBorder="1" applyAlignment="1">
      <alignment vertical="center"/>
    </xf>
    <xf numFmtId="0" fontId="0" fillId="0" borderId="0" xfId="0"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ill="1" applyAlignment="1"/>
    <xf numFmtId="0" fontId="13" fillId="0" borderId="6" xfId="0" applyFont="1" applyFill="1" applyBorder="1" applyAlignment="1">
      <alignment vertical="center"/>
    </xf>
    <xf numFmtId="0" fontId="13" fillId="0" borderId="6" xfId="0" applyNumberFormat="1" applyFont="1" applyFill="1" applyBorder="1" applyAlignment="1">
      <alignment vertical="center"/>
    </xf>
    <xf numFmtId="0" fontId="13" fillId="0" borderId="0" xfId="0" applyFont="1" applyFill="1" applyBorder="1" applyAlignment="1">
      <alignment vertical="center"/>
    </xf>
    <xf numFmtId="0" fontId="14" fillId="0" borderId="1" xfId="0" applyFont="1" applyFill="1" applyBorder="1" applyAlignment="1">
      <alignment horizontal="center" vertical="center" wrapText="1"/>
    </xf>
    <xf numFmtId="57" fontId="14" fillId="0" borderId="1" xfId="0" applyNumberFormat="1" applyFont="1" applyFill="1" applyBorder="1" applyAlignment="1">
      <alignment horizontal="center" vertical="center" wrapText="1"/>
    </xf>
    <xf numFmtId="57"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10" fontId="16" fillId="0" borderId="4"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xf numFmtId="10" fontId="16" fillId="0" borderId="8"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wrapText="1"/>
    </xf>
    <xf numFmtId="0" fontId="16" fillId="0" borderId="7"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0" borderId="9" xfId="0" applyFont="1" applyFill="1" applyBorder="1" applyAlignment="1">
      <alignment horizontal="center" vertical="center" wrapText="1"/>
    </xf>
    <xf numFmtId="10" fontId="16" fillId="0" borderId="9"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0" borderId="0" xfId="0" applyNumberFormat="1" applyFont="1" applyFill="1" applyBorder="1" applyAlignment="1">
      <alignment vertical="center"/>
    </xf>
    <xf numFmtId="10" fontId="13" fillId="0" borderId="0" xfId="0" applyNumberFormat="1" applyFont="1" applyFill="1" applyBorder="1" applyAlignment="1">
      <alignment vertical="center"/>
    </xf>
    <xf numFmtId="1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0" fontId="16" fillId="0" borderId="1" xfId="0" applyNumberFormat="1" applyFont="1" applyFill="1" applyBorder="1" applyAlignment="1">
      <alignment horizontal="center" vertical="center"/>
    </xf>
    <xf numFmtId="0" fontId="16" fillId="0" borderId="7" xfId="0" applyFont="1" applyFill="1" applyBorder="1" applyAlignment="1">
      <alignment horizontal="center" vertical="center"/>
    </xf>
    <xf numFmtId="10" fontId="16" fillId="0" borderId="7" xfId="0" applyNumberFormat="1" applyFont="1" applyFill="1" applyBorder="1" applyAlignment="1">
      <alignment horizontal="center" vertical="center"/>
    </xf>
    <xf numFmtId="0" fontId="16" fillId="0" borderId="9" xfId="0" applyFont="1" applyFill="1" applyBorder="1" applyAlignment="1">
      <alignment horizontal="center" vertical="center"/>
    </xf>
    <xf numFmtId="10" fontId="16" fillId="0" borderId="9" xfId="0" applyNumberFormat="1" applyFont="1" applyFill="1" applyBorder="1" applyAlignment="1">
      <alignment horizontal="center" vertical="center"/>
    </xf>
    <xf numFmtId="0" fontId="0" fillId="0" borderId="0" xfId="0" applyFont="1" applyFill="1" applyAlignment="1">
      <alignment horizontal="center" vertical="center"/>
    </xf>
    <xf numFmtId="0" fontId="6" fillId="0" borderId="0" xfId="0" applyFont="1" applyFill="1" applyBorder="1" applyAlignment="1">
      <alignment horizontal="center" vertical="center"/>
    </xf>
    <xf numFmtId="0"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0" fillId="0" borderId="0" xfId="0" applyFill="1" applyAlignment="1">
      <alignment horizontal="center" vertical="center"/>
    </xf>
    <xf numFmtId="10" fontId="0" fillId="0" borderId="0" xfId="0" applyNumberFormat="1" applyFill="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3" fillId="0" borderId="0" xfId="0" applyNumberFormat="1" applyFont="1" applyFill="1" applyBorder="1" applyAlignment="1">
      <alignment horizontal="center" vertical="center"/>
    </xf>
    <xf numFmtId="0" fontId="14" fillId="0" borderId="1" xfId="0" applyFont="1" applyFill="1" applyBorder="1" applyAlignment="1">
      <alignment horizontal="center" vertical="center"/>
    </xf>
    <xf numFmtId="57" fontId="14" fillId="0" borderId="1" xfId="0" applyNumberFormat="1" applyFont="1" applyFill="1" applyBorder="1" applyAlignment="1">
      <alignment horizontal="center" vertical="center"/>
    </xf>
    <xf numFmtId="57"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5"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10" fontId="16" fillId="0" borderId="1" xfId="0" applyNumberFormat="1" applyFont="1" applyFill="1" applyBorder="1" applyAlignment="1" applyProtection="1">
      <alignment horizontal="center" vertical="center"/>
      <protection locked="0"/>
    </xf>
    <xf numFmtId="0" fontId="16" fillId="0" borderId="1" xfId="0" applyNumberFormat="1"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10" fontId="16" fillId="0" borderId="7" xfId="0" applyNumberFormat="1" applyFont="1" applyFill="1" applyBorder="1" applyAlignment="1" applyProtection="1">
      <alignment horizontal="center" vertical="center"/>
      <protection locked="0"/>
    </xf>
    <xf numFmtId="0" fontId="16" fillId="0" borderId="7" xfId="0" applyNumberFormat="1" applyFont="1" applyFill="1" applyBorder="1" applyAlignment="1" applyProtection="1">
      <alignment horizontal="center" vertical="center"/>
      <protection locked="0"/>
    </xf>
    <xf numFmtId="0" fontId="15" fillId="0" borderId="9" xfId="0" applyFont="1" applyFill="1" applyBorder="1" applyAlignment="1">
      <alignment horizontal="center" vertical="center"/>
    </xf>
    <xf numFmtId="0" fontId="17" fillId="0" borderId="9" xfId="0" applyFont="1" applyFill="1" applyBorder="1" applyAlignment="1">
      <alignment horizontal="center" vertical="center"/>
    </xf>
    <xf numFmtId="10" fontId="16" fillId="0" borderId="9" xfId="0" applyNumberFormat="1" applyFont="1" applyFill="1" applyBorder="1" applyAlignment="1" applyProtection="1">
      <alignment horizontal="center" vertical="center"/>
      <protection locked="0"/>
    </xf>
    <xf numFmtId="0" fontId="16" fillId="0" borderId="9" xfId="0" applyNumberFormat="1" applyFont="1" applyFill="1" applyBorder="1" applyAlignment="1" applyProtection="1">
      <alignment horizontal="center" vertical="center"/>
      <protection locked="0"/>
    </xf>
    <xf numFmtId="10" fontId="13" fillId="0" borderId="0" xfId="0" applyNumberFormat="1" applyFont="1" applyFill="1" applyBorder="1" applyAlignment="1">
      <alignment horizontal="center" vertical="center"/>
    </xf>
    <xf numFmtId="10" fontId="15" fillId="0" borderId="1" xfId="0" applyNumberFormat="1" applyFont="1" applyFill="1" applyBorder="1" applyAlignment="1">
      <alignment horizontal="center" vertical="center"/>
    </xf>
    <xf numFmtId="177" fontId="0" fillId="0" borderId="0" xfId="0" applyNumberFormat="1" applyFill="1" applyAlignment="1">
      <alignment horizontal="center" vertical="center" wrapText="1"/>
    </xf>
    <xf numFmtId="0" fontId="0" fillId="0" borderId="0" xfId="0" applyNumberFormat="1" applyFill="1" applyAlignment="1">
      <alignment horizontal="center" vertical="center" wrapText="1"/>
    </xf>
    <xf numFmtId="0" fontId="6" fillId="0" borderId="0" xfId="0" applyFont="1" applyFill="1" applyAlignment="1">
      <alignment horizontal="center" vertical="center" wrapText="1"/>
    </xf>
    <xf numFmtId="0" fontId="0" fillId="0" borderId="0" xfId="0" applyFill="1" applyAlignment="1">
      <alignment horizontal="left" vertical="center"/>
    </xf>
    <xf numFmtId="57"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xf>
    <xf numFmtId="177"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xf>
    <xf numFmtId="0" fontId="16" fillId="0" borderId="1" xfId="0" applyFont="1" applyFill="1" applyBorder="1" applyAlignment="1" applyProtection="1">
      <alignment horizontal="center" vertical="center"/>
      <protection hidden="1"/>
    </xf>
    <xf numFmtId="0" fontId="18" fillId="0" borderId="1" xfId="0" applyFont="1" applyFill="1" applyBorder="1" applyAlignment="1">
      <alignment horizontal="center" vertical="center"/>
    </xf>
    <xf numFmtId="177" fontId="0" fillId="0" borderId="1" xfId="0" applyNumberForma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57" fontId="0" fillId="0" borderId="1" xfId="0" applyNumberFormat="1" applyFill="1" applyBorder="1" applyAlignment="1">
      <alignment horizontal="center" vertical="center" wrapText="1"/>
    </xf>
    <xf numFmtId="179" fontId="0" fillId="0" borderId="1" xfId="0" applyNumberFormat="1" applyFill="1" applyBorder="1" applyAlignment="1">
      <alignment horizontal="center" vertical="center"/>
    </xf>
    <xf numFmtId="179" fontId="0" fillId="0" borderId="1" xfId="0" applyNumberForma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xf>
    <xf numFmtId="0" fontId="19" fillId="0" borderId="0" xfId="0" applyFont="1" applyFill="1" applyBorder="1" applyAlignment="1">
      <alignment vertical="center"/>
    </xf>
    <xf numFmtId="0" fontId="20" fillId="0"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0" fillId="3"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2" borderId="15" xfId="0" applyFont="1" applyFill="1" applyBorder="1" applyAlignment="1">
      <alignment horizontal="center" vertical="center"/>
    </xf>
    <xf numFmtId="0" fontId="20"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Fill="1" applyBorder="1" applyAlignment="1">
      <alignment horizontal="center" vertical="center"/>
    </xf>
    <xf numFmtId="0" fontId="22"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3" fillId="0" borderId="0" xfId="0" applyFont="1" applyFill="1" applyBorder="1" applyAlignment="1">
      <alignment vertical="center"/>
    </xf>
    <xf numFmtId="176" fontId="22" fillId="0" borderId="0" xfId="0" applyNumberFormat="1" applyFont="1" applyFill="1" applyBorder="1" applyAlignment="1">
      <alignment horizontal="center" vertical="center"/>
    </xf>
    <xf numFmtId="176" fontId="25" fillId="0" borderId="0" xfId="0" applyNumberFormat="1" applyFont="1" applyFill="1" applyBorder="1" applyAlignment="1">
      <alignment horizontal="center"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18" xfId="0" applyFont="1" applyFill="1" applyBorder="1" applyAlignment="1">
      <alignment horizontal="center" vertical="center"/>
    </xf>
    <xf numFmtId="0" fontId="20" fillId="2" borderId="19" xfId="0" applyFont="1" applyFill="1" applyBorder="1" applyAlignment="1">
      <alignment horizontal="center" vertical="center"/>
    </xf>
    <xf numFmtId="0" fontId="20" fillId="0" borderId="20" xfId="0" applyFont="1" applyFill="1" applyBorder="1" applyAlignment="1">
      <alignment horizontal="center" vertical="center"/>
    </xf>
    <xf numFmtId="0" fontId="22" fillId="0" borderId="0" xfId="0" applyFont="1" applyFill="1" applyBorder="1" applyAlignment="1">
      <alignment vertical="center" wrapText="1"/>
    </xf>
    <xf numFmtId="0" fontId="24" fillId="0" borderId="0" xfId="0" applyFont="1" applyFill="1" applyBorder="1" applyAlignment="1">
      <alignment vertical="center" wrapText="1"/>
    </xf>
    <xf numFmtId="0" fontId="20" fillId="2" borderId="21"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7" xfId="0" applyFont="1" applyFill="1" applyBorder="1" applyAlignment="1">
      <alignment horizontal="center" vertical="center"/>
    </xf>
    <xf numFmtId="0" fontId="20" fillId="2" borderId="7"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0" xfId="0" applyFill="1">
      <alignment vertical="center"/>
    </xf>
    <xf numFmtId="0" fontId="4" fillId="0" borderId="0" xfId="0" applyFont="1" applyFill="1">
      <alignment vertical="center"/>
    </xf>
    <xf numFmtId="0" fontId="0" fillId="0" borderId="0" xfId="0" applyFont="1" applyFill="1">
      <alignment vertical="center"/>
    </xf>
    <xf numFmtId="0" fontId="0" fillId="0" borderId="0" xfId="0" applyFont="1" applyFill="1" applyBorder="1">
      <alignment vertical="center"/>
    </xf>
    <xf numFmtId="0" fontId="0" fillId="0" borderId="0" xfId="0" applyAlignment="1">
      <alignment horizontal="center" vertical="center" wrapText="1"/>
    </xf>
    <xf numFmtId="0" fontId="0" fillId="0" borderId="0" xfId="0" applyAlignment="1">
      <alignment horizontal="left" vertical="center"/>
    </xf>
    <xf numFmtId="0" fontId="5" fillId="0" borderId="0" xfId="0" applyFont="1" applyAlignment="1">
      <alignment horizontal="left" vertical="center"/>
    </xf>
    <xf numFmtId="0" fontId="7" fillId="0" borderId="1" xfId="0" applyFont="1" applyBorder="1" applyAlignment="1">
      <alignment horizontal="left" vertical="center" wrapText="1"/>
    </xf>
    <xf numFmtId="10" fontId="6" fillId="0" borderId="1" xfId="0" applyNumberFormat="1" applyFont="1" applyFill="1" applyBorder="1" applyAlignment="1">
      <alignment horizontal="center" vertical="center" wrapText="1"/>
    </xf>
    <xf numFmtId="176" fontId="0" fillId="0" borderId="2" xfId="0" applyNumberFormat="1" applyFill="1" applyBorder="1" applyAlignment="1">
      <alignment horizontal="center" vertical="center" wrapText="1"/>
    </xf>
    <xf numFmtId="176" fontId="0" fillId="0" borderId="4" xfId="0" applyNumberForma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3" xfId="0" applyNumberForma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176" fontId="0" fillId="0" borderId="4" xfId="0" applyNumberFormat="1" applyFont="1" applyFill="1" applyBorder="1" applyAlignment="1">
      <alignment horizontal="center" vertical="center" wrapText="1"/>
    </xf>
    <xf numFmtId="0" fontId="8" fillId="0" borderId="1" xfId="0" applyFont="1" applyFill="1" applyBorder="1">
      <alignment vertical="center"/>
    </xf>
    <xf numFmtId="0" fontId="0" fillId="0" borderId="1" xfId="0" applyFill="1" applyBorder="1" applyAlignment="1">
      <alignment horizontal="left" vertical="center"/>
    </xf>
    <xf numFmtId="0" fontId="0" fillId="0" borderId="1" xfId="0" applyFill="1" applyBorder="1" applyAlignment="1">
      <alignment horizontal="left" vertical="center" wrapText="1"/>
    </xf>
    <xf numFmtId="0" fontId="8" fillId="0" borderId="5" xfId="0" applyFont="1" applyFill="1" applyBorder="1">
      <alignment vertical="center"/>
    </xf>
    <xf numFmtId="0" fontId="6" fillId="0" borderId="4" xfId="0" applyFont="1" applyFill="1" applyBorder="1" applyAlignment="1">
      <alignment horizontal="center" vertical="center" wrapText="1"/>
    </xf>
    <xf numFmtId="0" fontId="8" fillId="0" borderId="2" xfId="0" applyFont="1" applyFill="1" applyBorder="1" applyAlignment="1">
      <alignment vertical="center" wrapText="1"/>
    </xf>
    <xf numFmtId="0" fontId="0" fillId="0" borderId="4" xfId="0"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177" fontId="0" fillId="0" borderId="2" xfId="0" applyNumberFormat="1" applyFill="1" applyBorder="1" applyAlignment="1">
      <alignment vertical="center" wrapText="1"/>
    </xf>
    <xf numFmtId="176" fontId="0" fillId="0" borderId="2" xfId="0" applyNumberFormat="1" applyFill="1" applyBorder="1" applyAlignment="1">
      <alignment vertical="center" wrapText="1"/>
    </xf>
    <xf numFmtId="177" fontId="0" fillId="0" borderId="4" xfId="0" applyNumberFormat="1" applyFill="1" applyBorder="1" applyAlignment="1">
      <alignment vertical="center" wrapText="1"/>
    </xf>
    <xf numFmtId="176" fontId="0" fillId="0" borderId="4" xfId="0" applyNumberFormat="1" applyFill="1" applyBorder="1" applyAlignment="1">
      <alignment vertical="center" wrapText="1"/>
    </xf>
    <xf numFmtId="177" fontId="0" fillId="0" borderId="3" xfId="0" applyNumberFormat="1" applyFill="1" applyBorder="1" applyAlignment="1">
      <alignment vertical="center" wrapText="1"/>
    </xf>
    <xf numFmtId="176" fontId="0" fillId="0" borderId="3" xfId="0" applyNumberFormat="1" applyFill="1" applyBorder="1" applyAlignment="1">
      <alignment vertical="center" wrapText="1"/>
    </xf>
    <xf numFmtId="176" fontId="0" fillId="0" borderId="2" xfId="0" applyNumberFormat="1" applyFont="1" applyFill="1" applyBorder="1" applyAlignment="1">
      <alignment vertical="center" wrapText="1"/>
    </xf>
    <xf numFmtId="176" fontId="0" fillId="0" borderId="3" xfId="0" applyNumberFormat="1" applyFont="1" applyFill="1" applyBorder="1" applyAlignment="1">
      <alignment vertical="center" wrapText="1"/>
    </xf>
    <xf numFmtId="176" fontId="0" fillId="0" borderId="4" xfId="0" applyNumberFormat="1" applyFont="1" applyFill="1" applyBorder="1" applyAlignment="1">
      <alignment vertical="center" wrapText="1"/>
    </xf>
    <xf numFmtId="0" fontId="0" fillId="0" borderId="2" xfId="0" applyFill="1" applyBorder="1" applyAlignment="1">
      <alignment vertical="center"/>
    </xf>
    <xf numFmtId="0" fontId="6" fillId="0" borderId="4" xfId="0" applyFont="1" applyFill="1" applyBorder="1" applyAlignment="1">
      <alignment vertical="center" wrapText="1"/>
    </xf>
    <xf numFmtId="0" fontId="0" fillId="0" borderId="0" xfId="0" applyAlignment="1">
      <alignment horizontal="center" vertical="center"/>
    </xf>
    <xf numFmtId="0" fontId="6" fillId="0" borderId="1" xfId="0" applyFont="1" applyBorder="1" applyAlignment="1">
      <alignment horizontal="left" vertical="center" wrapText="1"/>
    </xf>
    <xf numFmtId="0" fontId="9"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8" fillId="0" borderId="0" xfId="0" applyFont="1" applyFill="1" applyBorder="1" applyAlignment="1">
      <alignment horizontal="center" vertical="center" wrapText="1"/>
    </xf>
    <xf numFmtId="0" fontId="4" fillId="0" borderId="0" xfId="0" applyFont="1">
      <alignment vertical="center"/>
    </xf>
    <xf numFmtId="0" fontId="26"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0" fillId="0" borderId="2" xfId="0" applyFill="1" applyBorder="1" applyAlignment="1">
      <alignment horizontal="center" vertical="center"/>
    </xf>
    <xf numFmtId="0" fontId="0" fillId="0" borderId="1" xfId="0" applyFont="1" applyFill="1" applyBorder="1" applyAlignment="1">
      <alignment horizontal="left"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F24" sqref="F24"/>
    </sheetView>
  </sheetViews>
  <sheetFormatPr defaultColWidth="9" defaultRowHeight="14.25" outlineLevelCol="7"/>
  <cols>
    <col min="1" max="1" width="12.8" style="217" customWidth="1"/>
    <col min="2" max="2" width="10.6" customWidth="1"/>
    <col min="3" max="3" width="5.1" customWidth="1"/>
    <col min="4" max="4" width="5.9" customWidth="1"/>
    <col min="5" max="5" width="27.2" style="217" customWidth="1"/>
    <col min="6" max="6" width="18.8" customWidth="1"/>
    <col min="7" max="7" width="10.6" customWidth="1"/>
    <col min="8" max="8" width="42.6" customWidth="1"/>
  </cols>
  <sheetData>
    <row r="1" ht="28.5" spans="1:8">
      <c r="A1" s="18" t="s">
        <v>0</v>
      </c>
      <c r="B1" s="18" t="s">
        <v>1</v>
      </c>
      <c r="C1" s="19" t="s">
        <v>2</v>
      </c>
      <c r="D1" s="19" t="s">
        <v>3</v>
      </c>
      <c r="E1" s="19" t="s">
        <v>4</v>
      </c>
      <c r="F1" s="18" t="s">
        <v>5</v>
      </c>
      <c r="G1" s="19" t="s">
        <v>6</v>
      </c>
      <c r="H1" s="19" t="s">
        <v>7</v>
      </c>
    </row>
    <row r="2" ht="28.5" spans="1:8">
      <c r="A2" s="20" t="s">
        <v>8</v>
      </c>
      <c r="B2" s="20" t="s">
        <v>9</v>
      </c>
      <c r="C2" s="20" t="s">
        <v>10</v>
      </c>
      <c r="D2" s="20">
        <v>1</v>
      </c>
      <c r="E2" s="20" t="s">
        <v>11</v>
      </c>
      <c r="F2" s="20" t="s">
        <v>12</v>
      </c>
      <c r="G2" s="20" t="s">
        <v>13</v>
      </c>
      <c r="H2" s="21" t="s">
        <v>14</v>
      </c>
    </row>
    <row r="3" ht="28.5" spans="1:8">
      <c r="A3" s="20" t="s">
        <v>15</v>
      </c>
      <c r="B3" s="20" t="s">
        <v>9</v>
      </c>
      <c r="C3" s="20" t="s">
        <v>10</v>
      </c>
      <c r="D3" s="20">
        <v>1</v>
      </c>
      <c r="E3" s="20" t="s">
        <v>16</v>
      </c>
      <c r="F3" s="20" t="s">
        <v>12</v>
      </c>
      <c r="G3" s="20" t="s">
        <v>13</v>
      </c>
      <c r="H3" s="21" t="s">
        <v>17</v>
      </c>
    </row>
    <row r="4" ht="42.75" spans="1:8">
      <c r="A4" s="25" t="s">
        <v>18</v>
      </c>
      <c r="B4" s="20" t="s">
        <v>9</v>
      </c>
      <c r="C4" s="20" t="s">
        <v>10</v>
      </c>
      <c r="D4" s="20">
        <v>2</v>
      </c>
      <c r="E4" s="20" t="s">
        <v>19</v>
      </c>
      <c r="F4" s="20" t="s">
        <v>12</v>
      </c>
      <c r="G4" s="20" t="s">
        <v>20</v>
      </c>
      <c r="H4" s="21" t="s">
        <v>21</v>
      </c>
    </row>
    <row r="5" ht="42.75" spans="1:8">
      <c r="A5" s="27"/>
      <c r="B5" s="20" t="s">
        <v>9</v>
      </c>
      <c r="C5" s="20" t="s">
        <v>22</v>
      </c>
      <c r="D5" s="20">
        <v>1</v>
      </c>
      <c r="E5" s="23" t="s">
        <v>19</v>
      </c>
      <c r="F5" s="20" t="s">
        <v>12</v>
      </c>
      <c r="G5" s="20" t="s">
        <v>23</v>
      </c>
      <c r="H5" s="21" t="s">
        <v>24</v>
      </c>
    </row>
    <row r="6" ht="28.5" spans="1:8">
      <c r="A6" s="25" t="s">
        <v>25</v>
      </c>
      <c r="B6" s="20" t="s">
        <v>9</v>
      </c>
      <c r="C6" s="20" t="s">
        <v>22</v>
      </c>
      <c r="D6" s="20">
        <v>1</v>
      </c>
      <c r="E6" s="20" t="s">
        <v>26</v>
      </c>
      <c r="F6" s="20" t="s">
        <v>12</v>
      </c>
      <c r="G6" s="20" t="s">
        <v>13</v>
      </c>
      <c r="H6" s="21" t="s">
        <v>27</v>
      </c>
    </row>
    <row r="7" ht="28.5" spans="1:8">
      <c r="A7" s="25" t="s">
        <v>28</v>
      </c>
      <c r="B7" s="20" t="s">
        <v>9</v>
      </c>
      <c r="C7" s="20" t="s">
        <v>10</v>
      </c>
      <c r="D7" s="20">
        <v>1</v>
      </c>
      <c r="E7" s="20" t="s">
        <v>29</v>
      </c>
      <c r="F7" s="20" t="s">
        <v>12</v>
      </c>
      <c r="G7" s="20" t="s">
        <v>13</v>
      </c>
      <c r="H7" s="21" t="s">
        <v>14</v>
      </c>
    </row>
    <row r="8" ht="28.5" spans="1:8">
      <c r="A8" s="20" t="s">
        <v>30</v>
      </c>
      <c r="B8" s="20" t="s">
        <v>9</v>
      </c>
      <c r="C8" s="20" t="s">
        <v>10</v>
      </c>
      <c r="D8" s="20">
        <v>2</v>
      </c>
      <c r="E8" s="20" t="s">
        <v>16</v>
      </c>
      <c r="F8" s="20" t="s">
        <v>12</v>
      </c>
      <c r="G8" s="20" t="s">
        <v>13</v>
      </c>
      <c r="H8" s="21" t="s">
        <v>14</v>
      </c>
    </row>
    <row r="9" ht="28.5" spans="1:8">
      <c r="A9" s="25" t="s">
        <v>31</v>
      </c>
      <c r="B9" s="20" t="s">
        <v>9</v>
      </c>
      <c r="C9" s="20" t="s">
        <v>10</v>
      </c>
      <c r="D9" s="20">
        <v>3</v>
      </c>
      <c r="E9" s="20" t="s">
        <v>32</v>
      </c>
      <c r="F9" s="20" t="s">
        <v>12</v>
      </c>
      <c r="G9" s="20" t="s">
        <v>23</v>
      </c>
      <c r="H9" s="21" t="s">
        <v>14</v>
      </c>
    </row>
    <row r="10" ht="28.5" spans="1:8">
      <c r="A10" s="20" t="s">
        <v>33</v>
      </c>
      <c r="B10" s="20" t="s">
        <v>9</v>
      </c>
      <c r="C10" s="20" t="s">
        <v>10</v>
      </c>
      <c r="D10" s="20">
        <v>1</v>
      </c>
      <c r="E10" s="23" t="s">
        <v>34</v>
      </c>
      <c r="F10" s="20" t="s">
        <v>12</v>
      </c>
      <c r="G10" s="20" t="s">
        <v>23</v>
      </c>
      <c r="H10" s="21" t="s">
        <v>35</v>
      </c>
    </row>
    <row r="11" ht="28.5" spans="1:8">
      <c r="A11" s="25" t="s">
        <v>36</v>
      </c>
      <c r="B11" s="20" t="s">
        <v>9</v>
      </c>
      <c r="C11" s="20" t="s">
        <v>10</v>
      </c>
      <c r="D11" s="20">
        <v>2</v>
      </c>
      <c r="E11" s="20" t="s">
        <v>37</v>
      </c>
      <c r="F11" s="20" t="s">
        <v>12</v>
      </c>
      <c r="G11" s="20" t="s">
        <v>13</v>
      </c>
      <c r="H11" s="21" t="s">
        <v>38</v>
      </c>
    </row>
    <row r="12" ht="28.5" spans="1:8">
      <c r="A12" s="25" t="s">
        <v>39</v>
      </c>
      <c r="B12" s="20" t="s">
        <v>9</v>
      </c>
      <c r="C12" s="20" t="s">
        <v>10</v>
      </c>
      <c r="D12" s="20">
        <v>3</v>
      </c>
      <c r="E12" s="20" t="s">
        <v>40</v>
      </c>
      <c r="F12" s="20" t="s">
        <v>12</v>
      </c>
      <c r="G12" s="20" t="s">
        <v>23</v>
      </c>
      <c r="H12" s="21" t="s">
        <v>41</v>
      </c>
    </row>
    <row r="13" ht="28.5" spans="1:8">
      <c r="A13" s="26"/>
      <c r="B13" s="20" t="s">
        <v>9</v>
      </c>
      <c r="C13" s="20" t="s">
        <v>22</v>
      </c>
      <c r="D13" s="20">
        <v>1</v>
      </c>
      <c r="E13" s="20" t="s">
        <v>32</v>
      </c>
      <c r="F13" s="20" t="s">
        <v>12</v>
      </c>
      <c r="G13" s="20" t="s">
        <v>23</v>
      </c>
      <c r="H13" s="21" t="s">
        <v>41</v>
      </c>
    </row>
    <row r="14" spans="1:8">
      <c r="A14" s="27"/>
      <c r="B14" s="20" t="s">
        <v>9</v>
      </c>
      <c r="C14" s="20" t="s">
        <v>22</v>
      </c>
      <c r="D14" s="20">
        <v>1</v>
      </c>
      <c r="E14" s="23" t="s">
        <v>42</v>
      </c>
      <c r="F14" s="20" t="s">
        <v>12</v>
      </c>
      <c r="G14" s="20" t="s">
        <v>23</v>
      </c>
      <c r="H14" s="21"/>
    </row>
    <row r="15" ht="28.5" spans="1:8">
      <c r="A15" s="25" t="s">
        <v>43</v>
      </c>
      <c r="B15" s="20" t="s">
        <v>9</v>
      </c>
      <c r="C15" s="20" t="s">
        <v>10</v>
      </c>
      <c r="D15" s="20">
        <v>1</v>
      </c>
      <c r="E15" s="20" t="s">
        <v>16</v>
      </c>
      <c r="F15" s="20" t="s">
        <v>12</v>
      </c>
      <c r="G15" s="20" t="s">
        <v>13</v>
      </c>
      <c r="H15" s="22" t="s">
        <v>44</v>
      </c>
    </row>
    <row r="16" ht="28.5" spans="1:8">
      <c r="A16" s="27"/>
      <c r="B16" s="20" t="s">
        <v>9</v>
      </c>
      <c r="C16" s="20" t="s">
        <v>10</v>
      </c>
      <c r="D16" s="20">
        <v>1</v>
      </c>
      <c r="E16" s="20" t="s">
        <v>16</v>
      </c>
      <c r="F16" s="20" t="s">
        <v>12</v>
      </c>
      <c r="G16" s="20" t="s">
        <v>20</v>
      </c>
      <c r="H16" s="22" t="s">
        <v>45</v>
      </c>
    </row>
    <row r="17" ht="28.5" spans="1:8">
      <c r="A17" s="25" t="s">
        <v>46</v>
      </c>
      <c r="B17" s="20" t="s">
        <v>9</v>
      </c>
      <c r="C17" s="20" t="s">
        <v>47</v>
      </c>
      <c r="D17" s="20">
        <v>1</v>
      </c>
      <c r="E17" s="20" t="s">
        <v>48</v>
      </c>
      <c r="F17" s="20" t="s">
        <v>12</v>
      </c>
      <c r="G17" s="20" t="s">
        <v>23</v>
      </c>
      <c r="H17" s="22" t="s">
        <v>49</v>
      </c>
    </row>
    <row r="18" ht="28.5" spans="1:8">
      <c r="A18" s="25" t="s">
        <v>50</v>
      </c>
      <c r="B18" s="20" t="s">
        <v>9</v>
      </c>
      <c r="C18" s="20" t="s">
        <v>10</v>
      </c>
      <c r="D18" s="20">
        <v>1</v>
      </c>
      <c r="E18" s="20" t="s">
        <v>51</v>
      </c>
      <c r="F18" s="20" t="s">
        <v>12</v>
      </c>
      <c r="G18" s="20" t="s">
        <v>23</v>
      </c>
      <c r="H18" s="22" t="s">
        <v>52</v>
      </c>
    </row>
    <row r="19" s="222" customFormat="1" ht="28.5" spans="1:8">
      <c r="A19" s="27"/>
      <c r="B19" s="223" t="s">
        <v>9</v>
      </c>
      <c r="C19" s="223" t="s">
        <v>22</v>
      </c>
      <c r="D19" s="223">
        <v>2</v>
      </c>
      <c r="E19" s="223" t="s">
        <v>53</v>
      </c>
      <c r="F19" s="223" t="s">
        <v>12</v>
      </c>
      <c r="G19" s="223" t="s">
        <v>23</v>
      </c>
      <c r="H19" s="224" t="s">
        <v>54</v>
      </c>
    </row>
    <row r="20" ht="28.5" spans="1:8">
      <c r="A20" s="25" t="s">
        <v>55</v>
      </c>
      <c r="B20" s="20" t="s">
        <v>9</v>
      </c>
      <c r="C20" s="20" t="s">
        <v>10</v>
      </c>
      <c r="D20" s="20">
        <v>1</v>
      </c>
      <c r="E20" s="223" t="s">
        <v>53</v>
      </c>
      <c r="F20" s="20" t="s">
        <v>12</v>
      </c>
      <c r="G20" s="20" t="s">
        <v>20</v>
      </c>
      <c r="H20" s="22" t="s">
        <v>56</v>
      </c>
    </row>
    <row r="21" ht="28.5" spans="1:8">
      <c r="A21" s="26"/>
      <c r="B21" s="20" t="s">
        <v>9</v>
      </c>
      <c r="C21" s="20" t="s">
        <v>10</v>
      </c>
      <c r="D21" s="20">
        <v>1</v>
      </c>
      <c r="E21" s="20" t="s">
        <v>32</v>
      </c>
      <c r="F21" s="20" t="s">
        <v>12</v>
      </c>
      <c r="G21" s="20" t="s">
        <v>13</v>
      </c>
      <c r="H21" s="22" t="s">
        <v>57</v>
      </c>
    </row>
    <row r="22" spans="1:8">
      <c r="A22" s="26"/>
      <c r="B22" s="20" t="s">
        <v>9</v>
      </c>
      <c r="C22" s="20" t="s">
        <v>22</v>
      </c>
      <c r="D22" s="20">
        <v>1</v>
      </c>
      <c r="E22" s="20" t="s">
        <v>58</v>
      </c>
      <c r="F22" s="20" t="s">
        <v>12</v>
      </c>
      <c r="G22" s="20" t="s">
        <v>20</v>
      </c>
      <c r="H22" s="22" t="s">
        <v>59</v>
      </c>
    </row>
    <row r="23" ht="71.25" spans="1:8">
      <c r="A23" s="26"/>
      <c r="B23" s="20" t="s">
        <v>9</v>
      </c>
      <c r="C23" s="20" t="s">
        <v>22</v>
      </c>
      <c r="D23" s="20">
        <v>2</v>
      </c>
      <c r="E23" s="20" t="s">
        <v>60</v>
      </c>
      <c r="F23" s="20" t="s">
        <v>12</v>
      </c>
      <c r="G23" s="20" t="s">
        <v>20</v>
      </c>
      <c r="H23" s="22" t="s">
        <v>61</v>
      </c>
    </row>
    <row r="24" spans="1:8">
      <c r="A24" s="27"/>
      <c r="B24" s="20" t="s">
        <v>9</v>
      </c>
      <c r="C24" s="20" t="s">
        <v>22</v>
      </c>
      <c r="D24" s="20">
        <v>1</v>
      </c>
      <c r="E24" s="20" t="s">
        <v>62</v>
      </c>
      <c r="F24" s="20" t="s">
        <v>12</v>
      </c>
      <c r="G24" s="20" t="s">
        <v>23</v>
      </c>
      <c r="H24" s="22" t="s">
        <v>63</v>
      </c>
    </row>
    <row r="25" ht="42.75" spans="1:8">
      <c r="A25" s="25" t="s">
        <v>64</v>
      </c>
      <c r="B25" s="20" t="s">
        <v>9</v>
      </c>
      <c r="C25" s="20" t="s">
        <v>22</v>
      </c>
      <c r="D25" s="20">
        <v>1</v>
      </c>
      <c r="E25" s="20" t="s">
        <v>65</v>
      </c>
      <c r="F25" s="20" t="s">
        <v>12</v>
      </c>
      <c r="G25" s="20" t="s">
        <v>23</v>
      </c>
      <c r="H25" s="22" t="s">
        <v>66</v>
      </c>
    </row>
    <row r="26" ht="28.5" spans="1:8">
      <c r="A26" s="25" t="s">
        <v>67</v>
      </c>
      <c r="B26" s="20" t="s">
        <v>9</v>
      </c>
      <c r="C26" s="20" t="s">
        <v>22</v>
      </c>
      <c r="D26" s="20">
        <v>1</v>
      </c>
      <c r="E26" s="20" t="s">
        <v>32</v>
      </c>
      <c r="F26" s="20" t="s">
        <v>12</v>
      </c>
      <c r="G26" s="20" t="s">
        <v>23</v>
      </c>
      <c r="H26" s="22" t="s">
        <v>68</v>
      </c>
    </row>
    <row r="27" spans="1:8">
      <c r="A27" s="25" t="s">
        <v>69</v>
      </c>
      <c r="B27" s="20" t="s">
        <v>9</v>
      </c>
      <c r="C27" s="20" t="s">
        <v>22</v>
      </c>
      <c r="D27" s="20">
        <v>1</v>
      </c>
      <c r="E27" s="20" t="s">
        <v>70</v>
      </c>
      <c r="F27" s="20" t="s">
        <v>12</v>
      </c>
      <c r="G27" s="20" t="s">
        <v>20</v>
      </c>
      <c r="H27" s="22" t="s">
        <v>45</v>
      </c>
    </row>
    <row r="28" ht="28.5" spans="1:8">
      <c r="A28" s="25" t="s">
        <v>71</v>
      </c>
      <c r="B28" s="20" t="s">
        <v>9</v>
      </c>
      <c r="C28" s="20" t="s">
        <v>10</v>
      </c>
      <c r="D28" s="20">
        <v>2</v>
      </c>
      <c r="E28" s="20" t="s">
        <v>72</v>
      </c>
      <c r="F28" s="20" t="s">
        <v>12</v>
      </c>
      <c r="G28" s="20" t="s">
        <v>20</v>
      </c>
      <c r="H28" s="22"/>
    </row>
    <row r="29" ht="28.5" spans="1:8">
      <c r="A29" s="25" t="s">
        <v>73</v>
      </c>
      <c r="B29" s="20" t="s">
        <v>9</v>
      </c>
      <c r="C29" s="20" t="s">
        <v>10</v>
      </c>
      <c r="D29" s="20">
        <v>2</v>
      </c>
      <c r="E29" s="20" t="s">
        <v>74</v>
      </c>
      <c r="F29" s="20" t="s">
        <v>12</v>
      </c>
      <c r="G29" s="20" t="s">
        <v>75</v>
      </c>
      <c r="H29" s="22" t="s">
        <v>41</v>
      </c>
    </row>
    <row r="30" ht="28.5" spans="1:8">
      <c r="A30" s="25" t="s">
        <v>76</v>
      </c>
      <c r="B30" s="20" t="s">
        <v>9</v>
      </c>
      <c r="C30" s="20" t="s">
        <v>22</v>
      </c>
      <c r="D30" s="20">
        <v>1</v>
      </c>
      <c r="E30" s="20" t="s">
        <v>77</v>
      </c>
      <c r="F30" s="20" t="s">
        <v>12</v>
      </c>
      <c r="G30" s="20" t="s">
        <v>23</v>
      </c>
      <c r="H30" s="22" t="s">
        <v>78</v>
      </c>
    </row>
    <row r="31" ht="42.75" spans="1:8">
      <c r="A31" s="20" t="s">
        <v>79</v>
      </c>
      <c r="B31" s="20" t="s">
        <v>9</v>
      </c>
      <c r="C31" s="20" t="s">
        <v>10</v>
      </c>
      <c r="D31" s="20">
        <v>1</v>
      </c>
      <c r="E31" s="20" t="s">
        <v>80</v>
      </c>
      <c r="F31" s="20" t="s">
        <v>12</v>
      </c>
      <c r="G31" s="20" t="s">
        <v>23</v>
      </c>
      <c r="H31" s="22" t="s">
        <v>81</v>
      </c>
    </row>
    <row r="32" ht="28.5" spans="1:8">
      <c r="A32" s="225" t="s">
        <v>82</v>
      </c>
      <c r="B32" s="58" t="s">
        <v>9</v>
      </c>
      <c r="C32" s="58" t="s">
        <v>10</v>
      </c>
      <c r="D32" s="58">
        <v>1</v>
      </c>
      <c r="E32" s="20" t="s">
        <v>29</v>
      </c>
      <c r="F32" s="20" t="s">
        <v>12</v>
      </c>
      <c r="G32" s="20" t="s">
        <v>23</v>
      </c>
      <c r="H32" s="226" t="s">
        <v>14</v>
      </c>
    </row>
    <row r="33" ht="28.5" spans="1:8">
      <c r="A33" s="31" t="s">
        <v>83</v>
      </c>
      <c r="B33" s="34" t="s">
        <v>9</v>
      </c>
      <c r="C33" s="34" t="s">
        <v>10</v>
      </c>
      <c r="D33" s="34">
        <v>3</v>
      </c>
      <c r="E33" s="34" t="s">
        <v>16</v>
      </c>
      <c r="F33" s="20" t="s">
        <v>12</v>
      </c>
      <c r="G33" s="20" t="s">
        <v>23</v>
      </c>
      <c r="H33" s="226" t="s">
        <v>14</v>
      </c>
    </row>
    <row r="34" ht="42.75" spans="1:8">
      <c r="A34" s="32"/>
      <c r="B34" s="34" t="s">
        <v>9</v>
      </c>
      <c r="C34" s="34" t="s">
        <v>10</v>
      </c>
      <c r="D34" s="34">
        <v>1</v>
      </c>
      <c r="E34" s="59" t="s">
        <v>84</v>
      </c>
      <c r="F34" s="20" t="s">
        <v>12</v>
      </c>
      <c r="G34" s="58" t="s">
        <v>23</v>
      </c>
      <c r="H34" s="198" t="s">
        <v>85</v>
      </c>
    </row>
    <row r="35" ht="28.5" spans="1:8">
      <c r="A35" s="34" t="s">
        <v>86</v>
      </c>
      <c r="B35" s="34" t="s">
        <v>9</v>
      </c>
      <c r="C35" s="34" t="s">
        <v>10</v>
      </c>
      <c r="D35" s="34">
        <v>1</v>
      </c>
      <c r="E35" s="20" t="s">
        <v>87</v>
      </c>
      <c r="F35" s="34" t="s">
        <v>12</v>
      </c>
      <c r="G35" s="34" t="s">
        <v>23</v>
      </c>
      <c r="H35" s="226" t="s">
        <v>14</v>
      </c>
    </row>
    <row r="36" ht="28.5" spans="1:8">
      <c r="A36" s="42" t="s">
        <v>88</v>
      </c>
      <c r="B36" s="59" t="s">
        <v>9</v>
      </c>
      <c r="C36" s="59" t="s">
        <v>10</v>
      </c>
      <c r="D36" s="59">
        <v>1</v>
      </c>
      <c r="E36" s="34" t="s">
        <v>16</v>
      </c>
      <c r="F36" s="59" t="s">
        <v>12</v>
      </c>
      <c r="G36" s="59" t="s">
        <v>23</v>
      </c>
      <c r="H36" s="226" t="s">
        <v>14</v>
      </c>
    </row>
    <row r="37" ht="28.5" spans="1:8">
      <c r="A37" s="44"/>
      <c r="B37" s="58" t="s">
        <v>9</v>
      </c>
      <c r="C37" s="58" t="s">
        <v>10</v>
      </c>
      <c r="D37" s="58">
        <v>1</v>
      </c>
      <c r="E37" s="20" t="s">
        <v>87</v>
      </c>
      <c r="F37" s="58" t="s">
        <v>12</v>
      </c>
      <c r="G37" s="58" t="s">
        <v>23</v>
      </c>
      <c r="H37" s="226" t="s">
        <v>14</v>
      </c>
    </row>
    <row r="38" spans="1:8">
      <c r="A38" s="225" t="s">
        <v>89</v>
      </c>
      <c r="B38" s="58" t="s">
        <v>9</v>
      </c>
      <c r="C38" s="8" t="s">
        <v>90</v>
      </c>
      <c r="D38" s="58">
        <v>9</v>
      </c>
      <c r="E38" s="58" t="s">
        <v>91</v>
      </c>
      <c r="F38" s="58" t="s">
        <v>12</v>
      </c>
      <c r="G38" s="58" t="s">
        <v>23</v>
      </c>
      <c r="H38" s="226" t="s">
        <v>92</v>
      </c>
    </row>
    <row r="39" spans="1:8">
      <c r="A39" s="227"/>
      <c r="B39" s="58" t="s">
        <v>9</v>
      </c>
      <c r="C39" s="8" t="s">
        <v>90</v>
      </c>
      <c r="D39" s="58">
        <v>10</v>
      </c>
      <c r="E39" s="58" t="s">
        <v>93</v>
      </c>
      <c r="F39" s="58" t="s">
        <v>94</v>
      </c>
      <c r="G39" s="58" t="s">
        <v>95</v>
      </c>
      <c r="H39" s="226" t="s">
        <v>92</v>
      </c>
    </row>
    <row r="40" spans="1:8">
      <c r="A40" s="228"/>
      <c r="B40" s="58" t="s">
        <v>9</v>
      </c>
      <c r="C40" s="8" t="s">
        <v>90</v>
      </c>
      <c r="D40" s="58">
        <v>6</v>
      </c>
      <c r="E40" s="58" t="s">
        <v>91</v>
      </c>
      <c r="F40" s="58" t="s">
        <v>94</v>
      </c>
      <c r="G40" s="8" t="s">
        <v>23</v>
      </c>
      <c r="H40" s="226" t="s">
        <v>96</v>
      </c>
    </row>
    <row r="41" spans="4:4">
      <c r="D41">
        <f>SUM(D2:D40)</f>
        <v>74</v>
      </c>
    </row>
  </sheetData>
  <mergeCells count="8">
    <mergeCell ref="A4:A5"/>
    <mergeCell ref="A12:A14"/>
    <mergeCell ref="A15:A16"/>
    <mergeCell ref="A18:A19"/>
    <mergeCell ref="A20:A24"/>
    <mergeCell ref="A33:A34"/>
    <mergeCell ref="A36:A37"/>
    <mergeCell ref="A38:A40"/>
  </mergeCells>
  <pageMargins left="0.196850393700787" right="0.15748031496063" top="0.748031496062992" bottom="0.275590551181102" header="0.31496062992126" footer="0.31496062992126"/>
  <pageSetup paperSize="9" orientation="landscape"/>
  <headerFooter>
    <oddHeader>&amp;C&amp;"宋体,加粗"&amp;22天津医科大学总医院2022年度第二批岗位申报汇总</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6"/>
  <sheetViews>
    <sheetView workbookViewId="0">
      <selection activeCell="AL4" sqref="AL4"/>
    </sheetView>
  </sheetViews>
  <sheetFormatPr defaultColWidth="10.1" defaultRowHeight="14.25"/>
  <cols>
    <col min="1" max="1" width="60" style="100" customWidth="1"/>
    <col min="2" max="2" width="5.9" style="100" hidden="1" customWidth="1"/>
    <col min="3" max="3" width="12.6" style="100" hidden="1" customWidth="1"/>
    <col min="4" max="4" width="11.5" style="100" hidden="1" customWidth="1"/>
    <col min="5" max="5" width="6.3" style="101" hidden="1" customWidth="1"/>
    <col min="6" max="6" width="13.4" style="100" hidden="1" customWidth="1"/>
    <col min="7" max="7" width="11.5" style="100" hidden="1" customWidth="1"/>
    <col min="8" max="8" width="6.3" style="100" hidden="1" customWidth="1"/>
    <col min="9" max="9" width="12.6" style="100" hidden="1" customWidth="1"/>
    <col min="10" max="10" width="11.5" style="100" hidden="1" customWidth="1"/>
    <col min="11" max="11" width="6.3" style="100" hidden="1" customWidth="1"/>
    <col min="12" max="12" width="13.4" style="100" hidden="1" customWidth="1"/>
    <col min="13" max="13" width="11.5" style="100" hidden="1" customWidth="1"/>
    <col min="14" max="14" width="6.3" style="101" hidden="1" customWidth="1"/>
    <col min="15" max="15" width="12.6" style="100" hidden="1" customWidth="1"/>
    <col min="16" max="16" width="11.5" style="100" hidden="1" customWidth="1"/>
    <col min="17" max="17" width="6.3" style="100" hidden="1" customWidth="1"/>
    <col min="18" max="18" width="13.4" style="100" hidden="1" customWidth="1"/>
    <col min="19" max="19" width="11.5" style="100" hidden="1" customWidth="1"/>
    <col min="20" max="20" width="6.3" style="101" hidden="1" customWidth="1"/>
    <col min="21" max="21" width="12.6" style="100" hidden="1" customWidth="1"/>
    <col min="22" max="22" width="11.5" style="100" hidden="1" customWidth="1"/>
    <col min="23" max="23" width="6.3" style="101" hidden="1" customWidth="1"/>
    <col min="24" max="24" width="13.4" style="100" hidden="1" customWidth="1"/>
    <col min="25" max="25" width="11.5" style="102" hidden="1" customWidth="1"/>
    <col min="26" max="26" width="6.3" style="101" hidden="1" customWidth="1"/>
    <col min="27" max="27" width="12.6" style="100" hidden="1" customWidth="1"/>
    <col min="28" max="28" width="11.5" style="102" hidden="1" customWidth="1"/>
    <col min="29" max="29" width="6.7" style="101" hidden="1" customWidth="1"/>
    <col min="30" max="30" width="14.8" style="100" hidden="1" customWidth="1"/>
    <col min="31" max="31" width="11.5" style="100" hidden="1" customWidth="1"/>
    <col min="32" max="32" width="6.7" style="101" hidden="1" customWidth="1"/>
    <col min="33" max="33" width="13.9" style="100" hidden="1" customWidth="1"/>
    <col min="34" max="34" width="11.5" style="102" hidden="1" customWidth="1"/>
    <col min="35" max="35" width="6.7" style="101" hidden="1" customWidth="1"/>
    <col min="36" max="36" width="14.8" style="100" hidden="1" customWidth="1"/>
    <col min="37" max="37" width="11.5" style="100" hidden="1" customWidth="1"/>
    <col min="38" max="38" width="10.5" style="101" customWidth="1"/>
    <col min="39" max="39" width="10.5" style="103" customWidth="1"/>
    <col min="40" max="40" width="11.5" style="104" customWidth="1"/>
    <col min="41" max="16384" width="10.1" style="103"/>
  </cols>
  <sheetData>
    <row r="1" ht="34.95" customHeight="1" spans="1:38">
      <c r="A1" s="105" t="s">
        <v>412</v>
      </c>
      <c r="B1" s="106"/>
      <c r="C1" s="106"/>
      <c r="D1" s="106"/>
      <c r="E1" s="107"/>
      <c r="F1" s="106"/>
      <c r="G1" s="106"/>
      <c r="H1" s="106"/>
      <c r="I1" s="106"/>
      <c r="J1" s="106"/>
      <c r="K1" s="106"/>
      <c r="L1" s="106"/>
      <c r="M1" s="106"/>
      <c r="N1" s="107"/>
      <c r="O1" s="106"/>
      <c r="P1" s="106"/>
      <c r="Q1" s="106"/>
      <c r="R1" s="106"/>
      <c r="S1" s="106"/>
      <c r="T1" s="107"/>
      <c r="U1" s="106"/>
      <c r="V1" s="106"/>
      <c r="W1" s="107"/>
      <c r="X1" s="106"/>
      <c r="Y1" s="124"/>
      <c r="Z1" s="107"/>
      <c r="AA1" s="106"/>
      <c r="AB1" s="124"/>
      <c r="AC1" s="107"/>
      <c r="AD1" s="106"/>
      <c r="AE1" s="106"/>
      <c r="AF1" s="107"/>
      <c r="AG1" s="106"/>
      <c r="AH1" s="124"/>
      <c r="AI1" s="107"/>
      <c r="AJ1" s="106"/>
      <c r="AK1" s="106"/>
      <c r="AL1" s="107"/>
    </row>
    <row r="2" ht="37.95" customHeight="1" spans="1:40">
      <c r="A2" s="108" t="s">
        <v>413</v>
      </c>
      <c r="B2" s="108" t="s">
        <v>414</v>
      </c>
      <c r="C2" s="109">
        <v>43466</v>
      </c>
      <c r="D2" s="110" t="s">
        <v>415</v>
      </c>
      <c r="E2" s="111" t="s">
        <v>416</v>
      </c>
      <c r="F2" s="110">
        <v>43497</v>
      </c>
      <c r="G2" s="110" t="s">
        <v>415</v>
      </c>
      <c r="H2" s="110" t="s">
        <v>417</v>
      </c>
      <c r="I2" s="109">
        <v>43525</v>
      </c>
      <c r="J2" s="110" t="s">
        <v>415</v>
      </c>
      <c r="K2" s="110" t="s">
        <v>418</v>
      </c>
      <c r="L2" s="110">
        <v>43556</v>
      </c>
      <c r="M2" s="110" t="s">
        <v>415</v>
      </c>
      <c r="N2" s="111" t="s">
        <v>419</v>
      </c>
      <c r="O2" s="109">
        <v>43586</v>
      </c>
      <c r="P2" s="110" t="s">
        <v>415</v>
      </c>
      <c r="Q2" s="110" t="s">
        <v>420</v>
      </c>
      <c r="R2" s="110">
        <v>43617</v>
      </c>
      <c r="S2" s="110" t="s">
        <v>415</v>
      </c>
      <c r="T2" s="111" t="s">
        <v>421</v>
      </c>
      <c r="U2" s="109">
        <v>43647</v>
      </c>
      <c r="V2" s="110" t="s">
        <v>422</v>
      </c>
      <c r="W2" s="111" t="s">
        <v>423</v>
      </c>
      <c r="X2" s="110">
        <v>43678</v>
      </c>
      <c r="Y2" s="125" t="s">
        <v>415</v>
      </c>
      <c r="Z2" s="111" t="s">
        <v>424</v>
      </c>
      <c r="AA2" s="109">
        <v>43709</v>
      </c>
      <c r="AB2" s="125" t="s">
        <v>415</v>
      </c>
      <c r="AC2" s="111" t="s">
        <v>425</v>
      </c>
      <c r="AD2" s="110">
        <v>43739</v>
      </c>
      <c r="AE2" s="110" t="s">
        <v>415</v>
      </c>
      <c r="AF2" s="111" t="s">
        <v>426</v>
      </c>
      <c r="AG2" s="109">
        <v>43770</v>
      </c>
      <c r="AH2" s="125" t="s">
        <v>415</v>
      </c>
      <c r="AI2" s="111" t="s">
        <v>427</v>
      </c>
      <c r="AJ2" s="110">
        <v>43800</v>
      </c>
      <c r="AK2" s="110" t="s">
        <v>415</v>
      </c>
      <c r="AL2" s="70" t="s">
        <v>428</v>
      </c>
      <c r="AM2" s="70" t="s">
        <v>429</v>
      </c>
      <c r="AN2" s="110" t="s">
        <v>430</v>
      </c>
    </row>
    <row r="3" ht="22.5" customHeight="1" spans="1:40">
      <c r="A3" s="112" t="s">
        <v>103</v>
      </c>
      <c r="B3" s="113">
        <v>230</v>
      </c>
      <c r="C3" s="113">
        <v>250</v>
      </c>
      <c r="D3" s="114">
        <f t="shared" ref="D3:D34" si="0">(B3-C3)/C3</f>
        <v>-0.08</v>
      </c>
      <c r="E3" s="115">
        <v>52</v>
      </c>
      <c r="F3" s="115">
        <v>138</v>
      </c>
      <c r="G3" s="114">
        <f t="shared" ref="G3:G34" si="1">(E3-F3)/F3</f>
        <v>-0.623188405797101</v>
      </c>
      <c r="H3" s="115">
        <v>182</v>
      </c>
      <c r="I3" s="115">
        <v>259</v>
      </c>
      <c r="J3" s="114">
        <f t="shared" ref="J3:J34" si="2">(H3-I3)/I3</f>
        <v>-0.297297297297297</v>
      </c>
      <c r="K3" s="115">
        <v>253</v>
      </c>
      <c r="L3" s="115">
        <v>236</v>
      </c>
      <c r="M3" s="114">
        <f t="shared" ref="M3:M34" si="3">(K3-L3)/L3</f>
        <v>0.0720338983050847</v>
      </c>
      <c r="N3" s="115">
        <v>315</v>
      </c>
      <c r="O3" s="115">
        <v>266</v>
      </c>
      <c r="P3" s="114">
        <f t="shared" ref="P3:P34" si="4">(N3-O3)/O3</f>
        <v>0.184210526315789</v>
      </c>
      <c r="Q3" s="115">
        <v>326</v>
      </c>
      <c r="R3" s="115">
        <v>259</v>
      </c>
      <c r="S3" s="114">
        <f t="shared" ref="S3:S34" si="5">(Q3-R3)/R3</f>
        <v>0.258687258687259</v>
      </c>
      <c r="T3" s="115">
        <v>347</v>
      </c>
      <c r="U3" s="115">
        <v>296</v>
      </c>
      <c r="V3" s="114">
        <f t="shared" ref="V3:V34" si="6">(T3-U3)/U3</f>
        <v>0.172297297297297</v>
      </c>
      <c r="W3" s="115">
        <v>352</v>
      </c>
      <c r="X3" s="115">
        <v>258</v>
      </c>
      <c r="Y3" s="114">
        <f t="shared" ref="Y3:Y34" si="7">(W3-X3)/X3</f>
        <v>0.364341085271318</v>
      </c>
      <c r="Z3" s="115">
        <v>395</v>
      </c>
      <c r="AA3" s="115">
        <v>301</v>
      </c>
      <c r="AB3" s="114">
        <f t="shared" ref="AB3:AB34" si="8">(Z3-AA3)/AA3</f>
        <v>0.312292358803987</v>
      </c>
      <c r="AC3" s="115">
        <v>337</v>
      </c>
      <c r="AD3" s="115">
        <v>254</v>
      </c>
      <c r="AE3" s="114">
        <f t="shared" ref="AE3:AE34" si="9">(AC3-AD3)/AD3</f>
        <v>0.326771653543307</v>
      </c>
      <c r="AF3" s="115">
        <v>371</v>
      </c>
      <c r="AG3" s="115">
        <v>304</v>
      </c>
      <c r="AH3" s="114">
        <f t="shared" ref="AH3:AH34" si="10">(AF3-AG3)/AG3</f>
        <v>0.220394736842105</v>
      </c>
      <c r="AI3" s="115">
        <v>360</v>
      </c>
      <c r="AJ3" s="115">
        <v>345</v>
      </c>
      <c r="AK3" s="114">
        <f t="shared" ref="AK3:AK34" si="11">(AI3-AJ3)/AJ3</f>
        <v>0.0434782608695652</v>
      </c>
      <c r="AL3" s="115">
        <f t="shared" ref="AL3:AL35" si="12">B3+E3+H3+K3+N3+Q3+T3+W3+Z3+AC3+AF3+AI3</f>
        <v>3520</v>
      </c>
      <c r="AM3" s="93">
        <f t="shared" ref="AM3:AM34" si="13">C3+F3+I3+L3+O3+R3+U3+X3+AA3+AD3+AG3+AJ3</f>
        <v>3166</v>
      </c>
      <c r="AN3" s="94">
        <f t="shared" ref="AN3:AN34" si="14">(AL3-AM3)/AM3</f>
        <v>0.111813013265951</v>
      </c>
    </row>
    <row r="4" ht="22.5" customHeight="1" spans="1:40">
      <c r="A4" s="112" t="s">
        <v>431</v>
      </c>
      <c r="B4" s="113">
        <v>35</v>
      </c>
      <c r="C4" s="113">
        <v>52</v>
      </c>
      <c r="D4" s="114">
        <f t="shared" si="0"/>
        <v>-0.326923076923077</v>
      </c>
      <c r="E4" s="115">
        <v>30</v>
      </c>
      <c r="F4" s="115">
        <v>33</v>
      </c>
      <c r="G4" s="114">
        <f t="shared" si="1"/>
        <v>-0.0909090909090909</v>
      </c>
      <c r="H4" s="115">
        <v>40</v>
      </c>
      <c r="I4" s="115">
        <v>32</v>
      </c>
      <c r="J4" s="114">
        <f t="shared" si="2"/>
        <v>0.25</v>
      </c>
      <c r="K4" s="115">
        <v>45</v>
      </c>
      <c r="L4" s="115">
        <v>33</v>
      </c>
      <c r="M4" s="114">
        <f t="shared" si="3"/>
        <v>0.363636363636364</v>
      </c>
      <c r="N4" s="115">
        <v>46</v>
      </c>
      <c r="O4" s="115">
        <v>38</v>
      </c>
      <c r="P4" s="114">
        <f t="shared" si="4"/>
        <v>0.210526315789474</v>
      </c>
      <c r="Q4" s="115">
        <v>38</v>
      </c>
      <c r="R4" s="115">
        <v>37</v>
      </c>
      <c r="S4" s="114">
        <f t="shared" si="5"/>
        <v>0.027027027027027</v>
      </c>
      <c r="T4" s="115">
        <v>38</v>
      </c>
      <c r="U4" s="115">
        <v>42</v>
      </c>
      <c r="V4" s="114">
        <f t="shared" si="6"/>
        <v>-0.0952380952380952</v>
      </c>
      <c r="W4" s="115">
        <v>54</v>
      </c>
      <c r="X4" s="115">
        <v>34</v>
      </c>
      <c r="Y4" s="114">
        <f t="shared" si="7"/>
        <v>0.588235294117647</v>
      </c>
      <c r="Z4" s="115">
        <v>43</v>
      </c>
      <c r="AA4" s="115">
        <v>32</v>
      </c>
      <c r="AB4" s="114">
        <f t="shared" si="8"/>
        <v>0.34375</v>
      </c>
      <c r="AC4" s="115">
        <v>34</v>
      </c>
      <c r="AD4" s="115">
        <v>36</v>
      </c>
      <c r="AE4" s="114">
        <f t="shared" si="9"/>
        <v>-0.0555555555555556</v>
      </c>
      <c r="AF4" s="115">
        <v>46</v>
      </c>
      <c r="AG4" s="115">
        <v>37</v>
      </c>
      <c r="AH4" s="114">
        <f t="shared" si="10"/>
        <v>0.243243243243243</v>
      </c>
      <c r="AI4" s="115">
        <v>36</v>
      </c>
      <c r="AJ4" s="115">
        <v>37</v>
      </c>
      <c r="AK4" s="114">
        <f t="shared" si="11"/>
        <v>-0.027027027027027</v>
      </c>
      <c r="AL4" s="115">
        <f t="shared" si="12"/>
        <v>485</v>
      </c>
      <c r="AM4" s="93">
        <f t="shared" si="13"/>
        <v>443</v>
      </c>
      <c r="AN4" s="94">
        <f t="shared" si="14"/>
        <v>0.0948081264108352</v>
      </c>
    </row>
    <row r="5" ht="22.5" customHeight="1" spans="1:40">
      <c r="A5" s="112" t="s">
        <v>30</v>
      </c>
      <c r="B5" s="113">
        <v>339</v>
      </c>
      <c r="C5" s="113">
        <v>304</v>
      </c>
      <c r="D5" s="114">
        <f t="shared" si="0"/>
        <v>0.115131578947368</v>
      </c>
      <c r="E5" s="115">
        <v>126</v>
      </c>
      <c r="F5" s="115">
        <v>189</v>
      </c>
      <c r="G5" s="114">
        <f t="shared" si="1"/>
        <v>-0.333333333333333</v>
      </c>
      <c r="H5" s="115">
        <v>249</v>
      </c>
      <c r="I5" s="115">
        <v>384</v>
      </c>
      <c r="J5" s="114">
        <f t="shared" si="2"/>
        <v>-0.3515625</v>
      </c>
      <c r="K5" s="115">
        <v>353</v>
      </c>
      <c r="L5" s="115">
        <v>388</v>
      </c>
      <c r="M5" s="114">
        <f t="shared" si="3"/>
        <v>-0.0902061855670103</v>
      </c>
      <c r="N5" s="115">
        <v>289</v>
      </c>
      <c r="O5" s="115">
        <v>349</v>
      </c>
      <c r="P5" s="114">
        <f t="shared" si="4"/>
        <v>-0.171919770773639</v>
      </c>
      <c r="Q5" s="115">
        <v>370</v>
      </c>
      <c r="R5" s="115">
        <v>360</v>
      </c>
      <c r="S5" s="114">
        <f t="shared" si="5"/>
        <v>0.0277777777777778</v>
      </c>
      <c r="T5" s="115">
        <v>386</v>
      </c>
      <c r="U5" s="115">
        <v>452</v>
      </c>
      <c r="V5" s="114">
        <f t="shared" si="6"/>
        <v>-0.146017699115044</v>
      </c>
      <c r="W5" s="115">
        <v>422</v>
      </c>
      <c r="X5" s="115">
        <v>382</v>
      </c>
      <c r="Y5" s="114">
        <f t="shared" si="7"/>
        <v>0.104712041884817</v>
      </c>
      <c r="Z5" s="115">
        <v>479</v>
      </c>
      <c r="AA5" s="115">
        <v>354</v>
      </c>
      <c r="AB5" s="114">
        <f t="shared" si="8"/>
        <v>0.353107344632768</v>
      </c>
      <c r="AC5" s="115">
        <v>388</v>
      </c>
      <c r="AD5" s="115">
        <v>332</v>
      </c>
      <c r="AE5" s="114">
        <f t="shared" si="9"/>
        <v>0.168674698795181</v>
      </c>
      <c r="AF5" s="115">
        <v>418</v>
      </c>
      <c r="AG5" s="115">
        <v>369</v>
      </c>
      <c r="AH5" s="114">
        <f t="shared" si="10"/>
        <v>0.132791327913279</v>
      </c>
      <c r="AI5" s="115">
        <v>461</v>
      </c>
      <c r="AJ5" s="115">
        <v>398</v>
      </c>
      <c r="AK5" s="114">
        <f t="shared" si="11"/>
        <v>0.158291457286432</v>
      </c>
      <c r="AL5" s="115">
        <f t="shared" si="12"/>
        <v>4280</v>
      </c>
      <c r="AM5" s="93">
        <f t="shared" si="13"/>
        <v>4261</v>
      </c>
      <c r="AN5" s="94">
        <f t="shared" si="14"/>
        <v>0.00445904717202535</v>
      </c>
    </row>
    <row r="6" ht="22.5" customHeight="1" spans="1:40">
      <c r="A6" s="112" t="s">
        <v>214</v>
      </c>
      <c r="B6" s="113">
        <v>102</v>
      </c>
      <c r="C6" s="113">
        <v>90</v>
      </c>
      <c r="D6" s="114">
        <f t="shared" si="0"/>
        <v>0.133333333333333</v>
      </c>
      <c r="E6" s="115">
        <v>38</v>
      </c>
      <c r="F6" s="115">
        <v>57</v>
      </c>
      <c r="G6" s="114">
        <f t="shared" si="1"/>
        <v>-0.333333333333333</v>
      </c>
      <c r="H6" s="115">
        <v>70</v>
      </c>
      <c r="I6" s="115">
        <v>99</v>
      </c>
      <c r="J6" s="114">
        <f t="shared" si="2"/>
        <v>-0.292929292929293</v>
      </c>
      <c r="K6" s="115">
        <v>94</v>
      </c>
      <c r="L6" s="115">
        <v>108</v>
      </c>
      <c r="M6" s="114">
        <f t="shared" si="3"/>
        <v>-0.12962962962963</v>
      </c>
      <c r="N6" s="115">
        <v>101</v>
      </c>
      <c r="O6" s="115">
        <v>95</v>
      </c>
      <c r="P6" s="114">
        <f t="shared" si="4"/>
        <v>0.0631578947368421</v>
      </c>
      <c r="Q6" s="115">
        <v>102</v>
      </c>
      <c r="R6" s="115">
        <v>102</v>
      </c>
      <c r="S6" s="114">
        <f t="shared" si="5"/>
        <v>0</v>
      </c>
      <c r="T6" s="115">
        <v>128</v>
      </c>
      <c r="U6" s="115">
        <v>120</v>
      </c>
      <c r="V6" s="114">
        <f t="shared" si="6"/>
        <v>0.0666666666666667</v>
      </c>
      <c r="W6" s="115">
        <v>108</v>
      </c>
      <c r="X6" s="115">
        <v>100</v>
      </c>
      <c r="Y6" s="114">
        <f t="shared" si="7"/>
        <v>0.08</v>
      </c>
      <c r="Z6" s="115">
        <v>112</v>
      </c>
      <c r="AA6" s="115">
        <v>103</v>
      </c>
      <c r="AB6" s="114">
        <f t="shared" si="8"/>
        <v>0.087378640776699</v>
      </c>
      <c r="AC6" s="115">
        <v>88</v>
      </c>
      <c r="AD6" s="115">
        <v>94</v>
      </c>
      <c r="AE6" s="114">
        <f t="shared" si="9"/>
        <v>-0.0638297872340425</v>
      </c>
      <c r="AF6" s="115">
        <v>99</v>
      </c>
      <c r="AG6" s="115">
        <v>103</v>
      </c>
      <c r="AH6" s="114">
        <f t="shared" si="10"/>
        <v>-0.0388349514563107</v>
      </c>
      <c r="AI6" s="115">
        <v>117</v>
      </c>
      <c r="AJ6" s="115">
        <v>99</v>
      </c>
      <c r="AK6" s="114">
        <f t="shared" si="11"/>
        <v>0.181818181818182</v>
      </c>
      <c r="AL6" s="115">
        <f t="shared" si="12"/>
        <v>1159</v>
      </c>
      <c r="AM6" s="93">
        <f t="shared" si="13"/>
        <v>1170</v>
      </c>
      <c r="AN6" s="94">
        <f t="shared" si="14"/>
        <v>-0.0094017094017094</v>
      </c>
    </row>
    <row r="7" ht="22.5" customHeight="1" spans="1:40">
      <c r="A7" s="112" t="s">
        <v>33</v>
      </c>
      <c r="B7" s="113">
        <v>52</v>
      </c>
      <c r="C7" s="113">
        <v>40</v>
      </c>
      <c r="D7" s="114">
        <f t="shared" si="0"/>
        <v>0.3</v>
      </c>
      <c r="E7" s="115">
        <v>9</v>
      </c>
      <c r="F7" s="115">
        <v>17</v>
      </c>
      <c r="G7" s="114">
        <f t="shared" si="1"/>
        <v>-0.470588235294118</v>
      </c>
      <c r="H7" s="115">
        <v>20</v>
      </c>
      <c r="I7" s="115">
        <v>60</v>
      </c>
      <c r="J7" s="114">
        <f t="shared" si="2"/>
        <v>-0.666666666666667</v>
      </c>
      <c r="K7" s="115">
        <v>54</v>
      </c>
      <c r="L7" s="115">
        <v>58</v>
      </c>
      <c r="M7" s="114">
        <f t="shared" si="3"/>
        <v>-0.0689655172413793</v>
      </c>
      <c r="N7" s="115">
        <v>43</v>
      </c>
      <c r="O7" s="115">
        <v>52</v>
      </c>
      <c r="P7" s="114">
        <f t="shared" si="4"/>
        <v>-0.173076923076923</v>
      </c>
      <c r="Q7" s="115">
        <v>59</v>
      </c>
      <c r="R7" s="115">
        <v>52</v>
      </c>
      <c r="S7" s="114">
        <f t="shared" si="5"/>
        <v>0.134615384615385</v>
      </c>
      <c r="T7" s="115">
        <v>62</v>
      </c>
      <c r="U7" s="115">
        <v>56</v>
      </c>
      <c r="V7" s="114">
        <f t="shared" si="6"/>
        <v>0.107142857142857</v>
      </c>
      <c r="W7" s="115">
        <v>63</v>
      </c>
      <c r="X7" s="115">
        <v>55</v>
      </c>
      <c r="Y7" s="114">
        <f t="shared" si="7"/>
        <v>0.145454545454545</v>
      </c>
      <c r="Z7" s="115">
        <v>70</v>
      </c>
      <c r="AA7" s="115">
        <v>62</v>
      </c>
      <c r="AB7" s="114">
        <f t="shared" si="8"/>
        <v>0.129032258064516</v>
      </c>
      <c r="AC7" s="115">
        <v>29</v>
      </c>
      <c r="AD7" s="115">
        <v>38</v>
      </c>
      <c r="AE7" s="114">
        <f t="shared" si="9"/>
        <v>-0.236842105263158</v>
      </c>
      <c r="AF7" s="115">
        <v>62</v>
      </c>
      <c r="AG7" s="115">
        <v>51</v>
      </c>
      <c r="AH7" s="114">
        <f t="shared" si="10"/>
        <v>0.215686274509804</v>
      </c>
      <c r="AI7" s="115">
        <v>56</v>
      </c>
      <c r="AJ7" s="115">
        <v>60</v>
      </c>
      <c r="AK7" s="114">
        <f t="shared" si="11"/>
        <v>-0.0666666666666667</v>
      </c>
      <c r="AL7" s="115">
        <f t="shared" si="12"/>
        <v>579</v>
      </c>
      <c r="AM7" s="93">
        <f t="shared" si="13"/>
        <v>601</v>
      </c>
      <c r="AN7" s="94">
        <f t="shared" si="14"/>
        <v>-0.0366056572379368</v>
      </c>
    </row>
    <row r="8" ht="22.5" customHeight="1" spans="1:40">
      <c r="A8" s="112" t="s">
        <v>432</v>
      </c>
      <c r="B8" s="113">
        <v>257</v>
      </c>
      <c r="C8" s="113">
        <v>244</v>
      </c>
      <c r="D8" s="114">
        <f t="shared" si="0"/>
        <v>0.0532786885245902</v>
      </c>
      <c r="E8" s="115">
        <v>128</v>
      </c>
      <c r="F8" s="115">
        <v>202</v>
      </c>
      <c r="G8" s="114">
        <f t="shared" si="1"/>
        <v>-0.366336633663366</v>
      </c>
      <c r="H8" s="115">
        <v>213</v>
      </c>
      <c r="I8" s="115">
        <v>290</v>
      </c>
      <c r="J8" s="114">
        <f t="shared" si="2"/>
        <v>-0.26551724137931</v>
      </c>
      <c r="K8" s="115">
        <v>233</v>
      </c>
      <c r="L8" s="115">
        <v>258</v>
      </c>
      <c r="M8" s="114">
        <f t="shared" si="3"/>
        <v>-0.0968992248062016</v>
      </c>
      <c r="N8" s="115">
        <v>252</v>
      </c>
      <c r="O8" s="115">
        <v>271</v>
      </c>
      <c r="P8" s="114">
        <f t="shared" si="4"/>
        <v>-0.0701107011070111</v>
      </c>
      <c r="Q8" s="115">
        <v>281</v>
      </c>
      <c r="R8" s="115">
        <v>268</v>
      </c>
      <c r="S8" s="114">
        <f t="shared" si="5"/>
        <v>0.0485074626865672</v>
      </c>
      <c r="T8" s="115">
        <v>278</v>
      </c>
      <c r="U8" s="115">
        <v>298</v>
      </c>
      <c r="V8" s="114">
        <f t="shared" si="6"/>
        <v>-0.0671140939597315</v>
      </c>
      <c r="W8" s="115">
        <v>298</v>
      </c>
      <c r="X8" s="115">
        <v>303</v>
      </c>
      <c r="Y8" s="114">
        <f t="shared" si="7"/>
        <v>-0.0165016501650165</v>
      </c>
      <c r="Z8" s="115">
        <v>331</v>
      </c>
      <c r="AA8" s="115">
        <v>314</v>
      </c>
      <c r="AB8" s="114">
        <f t="shared" si="8"/>
        <v>0.054140127388535</v>
      </c>
      <c r="AC8" s="115">
        <v>297</v>
      </c>
      <c r="AD8" s="115">
        <v>277</v>
      </c>
      <c r="AE8" s="114">
        <f t="shared" si="9"/>
        <v>0.0722021660649819</v>
      </c>
      <c r="AF8" s="115">
        <v>323</v>
      </c>
      <c r="AG8" s="115">
        <v>307</v>
      </c>
      <c r="AH8" s="114">
        <f t="shared" si="10"/>
        <v>0.0521172638436482</v>
      </c>
      <c r="AI8" s="115">
        <v>352</v>
      </c>
      <c r="AJ8" s="115">
        <v>338</v>
      </c>
      <c r="AK8" s="114">
        <f t="shared" si="11"/>
        <v>0.0414201183431953</v>
      </c>
      <c r="AL8" s="115">
        <f t="shared" si="12"/>
        <v>3243</v>
      </c>
      <c r="AM8" s="93">
        <f t="shared" si="13"/>
        <v>3370</v>
      </c>
      <c r="AN8" s="94">
        <f t="shared" si="14"/>
        <v>-0.0376854599406528</v>
      </c>
    </row>
    <row r="9" ht="22.5" customHeight="1" spans="1:40">
      <c r="A9" s="112" t="s">
        <v>433</v>
      </c>
      <c r="B9" s="113">
        <v>36</v>
      </c>
      <c r="C9" s="113">
        <v>55</v>
      </c>
      <c r="D9" s="114">
        <f t="shared" si="0"/>
        <v>-0.345454545454545</v>
      </c>
      <c r="E9" s="115">
        <v>6</v>
      </c>
      <c r="F9" s="115">
        <v>20</v>
      </c>
      <c r="G9" s="114">
        <f t="shared" si="1"/>
        <v>-0.7</v>
      </c>
      <c r="H9" s="115">
        <v>26</v>
      </c>
      <c r="I9" s="115">
        <v>41</v>
      </c>
      <c r="J9" s="114">
        <f t="shared" si="2"/>
        <v>-0.365853658536585</v>
      </c>
      <c r="K9" s="115">
        <v>42</v>
      </c>
      <c r="L9" s="115">
        <v>46</v>
      </c>
      <c r="M9" s="114">
        <f t="shared" si="3"/>
        <v>-0.0869565217391304</v>
      </c>
      <c r="N9" s="115">
        <v>39</v>
      </c>
      <c r="O9" s="115">
        <v>42</v>
      </c>
      <c r="P9" s="114">
        <f t="shared" si="4"/>
        <v>-0.0714285714285714</v>
      </c>
      <c r="Q9" s="115">
        <v>50</v>
      </c>
      <c r="R9" s="115">
        <v>38</v>
      </c>
      <c r="S9" s="114">
        <f t="shared" si="5"/>
        <v>0.315789473684211</v>
      </c>
      <c r="T9" s="115">
        <v>45</v>
      </c>
      <c r="U9" s="115">
        <v>44</v>
      </c>
      <c r="V9" s="114">
        <f t="shared" si="6"/>
        <v>0.0227272727272727</v>
      </c>
      <c r="W9" s="115">
        <v>48</v>
      </c>
      <c r="X9" s="115">
        <v>44</v>
      </c>
      <c r="Y9" s="114">
        <f t="shared" si="7"/>
        <v>0.0909090909090909</v>
      </c>
      <c r="Z9" s="115">
        <v>49</v>
      </c>
      <c r="AA9" s="115">
        <v>47</v>
      </c>
      <c r="AB9" s="114">
        <f t="shared" si="8"/>
        <v>0.0425531914893617</v>
      </c>
      <c r="AC9" s="115">
        <v>39</v>
      </c>
      <c r="AD9" s="115">
        <v>35</v>
      </c>
      <c r="AE9" s="114">
        <f t="shared" si="9"/>
        <v>0.114285714285714</v>
      </c>
      <c r="AF9" s="115">
        <v>48</v>
      </c>
      <c r="AG9" s="115">
        <v>50</v>
      </c>
      <c r="AH9" s="114">
        <f t="shared" si="10"/>
        <v>-0.04</v>
      </c>
      <c r="AI9" s="115">
        <v>49</v>
      </c>
      <c r="AJ9" s="115">
        <v>40</v>
      </c>
      <c r="AK9" s="114">
        <f t="shared" si="11"/>
        <v>0.225</v>
      </c>
      <c r="AL9" s="115">
        <f t="shared" si="12"/>
        <v>477</v>
      </c>
      <c r="AM9" s="93">
        <f t="shared" si="13"/>
        <v>502</v>
      </c>
      <c r="AN9" s="94">
        <f t="shared" si="14"/>
        <v>-0.049800796812749</v>
      </c>
    </row>
    <row r="10" ht="22.5" customHeight="1" spans="1:40">
      <c r="A10" s="112" t="s">
        <v>252</v>
      </c>
      <c r="B10" s="113">
        <v>587</v>
      </c>
      <c r="C10" s="113">
        <v>609</v>
      </c>
      <c r="D10" s="114">
        <f t="shared" si="0"/>
        <v>-0.0361247947454844</v>
      </c>
      <c r="E10" s="115">
        <v>128</v>
      </c>
      <c r="F10" s="115">
        <v>419</v>
      </c>
      <c r="G10" s="114">
        <f t="shared" si="1"/>
        <v>-0.694510739856802</v>
      </c>
      <c r="H10" s="115">
        <v>322</v>
      </c>
      <c r="I10" s="115">
        <v>691</v>
      </c>
      <c r="J10" s="114">
        <f t="shared" si="2"/>
        <v>-0.534008683068017</v>
      </c>
      <c r="K10" s="115">
        <v>565</v>
      </c>
      <c r="L10" s="115">
        <v>613</v>
      </c>
      <c r="M10" s="114">
        <f t="shared" si="3"/>
        <v>-0.0783034257748776</v>
      </c>
      <c r="N10" s="115">
        <v>598</v>
      </c>
      <c r="O10" s="115">
        <v>652</v>
      </c>
      <c r="P10" s="114">
        <f t="shared" si="4"/>
        <v>-0.0828220858895705</v>
      </c>
      <c r="Q10" s="115">
        <v>647</v>
      </c>
      <c r="R10" s="115">
        <v>641</v>
      </c>
      <c r="S10" s="114">
        <f t="shared" si="5"/>
        <v>0.0093603744149766</v>
      </c>
      <c r="T10" s="115">
        <v>722</v>
      </c>
      <c r="U10" s="115">
        <v>658</v>
      </c>
      <c r="V10" s="114">
        <f t="shared" si="6"/>
        <v>0.0972644376899696</v>
      </c>
      <c r="W10" s="115">
        <v>710</v>
      </c>
      <c r="X10" s="115">
        <v>642</v>
      </c>
      <c r="Y10" s="114">
        <f t="shared" si="7"/>
        <v>0.105919003115265</v>
      </c>
      <c r="Z10" s="115">
        <v>750</v>
      </c>
      <c r="AA10" s="115">
        <v>676</v>
      </c>
      <c r="AB10" s="114">
        <f t="shared" si="8"/>
        <v>0.109467455621302</v>
      </c>
      <c r="AC10" s="115">
        <v>678</v>
      </c>
      <c r="AD10" s="115">
        <v>577</v>
      </c>
      <c r="AE10" s="114">
        <f t="shared" si="9"/>
        <v>0.175043327556326</v>
      </c>
      <c r="AF10" s="115">
        <v>762</v>
      </c>
      <c r="AG10" s="115">
        <v>780</v>
      </c>
      <c r="AH10" s="114">
        <f t="shared" si="10"/>
        <v>-0.0230769230769231</v>
      </c>
      <c r="AI10" s="115">
        <v>780</v>
      </c>
      <c r="AJ10" s="115">
        <v>723</v>
      </c>
      <c r="AK10" s="114">
        <f t="shared" si="11"/>
        <v>0.0788381742738589</v>
      </c>
      <c r="AL10" s="115">
        <f t="shared" si="12"/>
        <v>7249</v>
      </c>
      <c r="AM10" s="93">
        <f t="shared" si="13"/>
        <v>7681</v>
      </c>
      <c r="AN10" s="94">
        <f t="shared" si="14"/>
        <v>-0.0562426767348002</v>
      </c>
    </row>
    <row r="11" ht="22.5" customHeight="1" spans="1:40">
      <c r="A11" s="112" t="s">
        <v>69</v>
      </c>
      <c r="B11" s="113">
        <v>165</v>
      </c>
      <c r="C11" s="113">
        <v>172</v>
      </c>
      <c r="D11" s="114">
        <f t="shared" si="0"/>
        <v>-0.0406976744186047</v>
      </c>
      <c r="E11" s="115">
        <v>9</v>
      </c>
      <c r="F11" s="115">
        <v>135</v>
      </c>
      <c r="G11" s="114">
        <f t="shared" si="1"/>
        <v>-0.933333333333333</v>
      </c>
      <c r="H11" s="115">
        <v>120</v>
      </c>
      <c r="I11" s="115">
        <v>282</v>
      </c>
      <c r="J11" s="114">
        <f t="shared" si="2"/>
        <v>-0.574468085106383</v>
      </c>
      <c r="K11" s="115">
        <v>263</v>
      </c>
      <c r="L11" s="115">
        <v>272</v>
      </c>
      <c r="M11" s="114">
        <f t="shared" si="3"/>
        <v>-0.0330882352941176</v>
      </c>
      <c r="N11" s="115">
        <v>249</v>
      </c>
      <c r="O11" s="115">
        <v>251</v>
      </c>
      <c r="P11" s="114">
        <f t="shared" si="4"/>
        <v>-0.00796812749003984</v>
      </c>
      <c r="Q11" s="115">
        <v>279</v>
      </c>
      <c r="R11" s="115">
        <v>256</v>
      </c>
      <c r="S11" s="114">
        <f t="shared" si="5"/>
        <v>0.08984375</v>
      </c>
      <c r="T11" s="115">
        <v>253</v>
      </c>
      <c r="U11" s="115">
        <v>266</v>
      </c>
      <c r="V11" s="114">
        <f t="shared" si="6"/>
        <v>-0.0488721804511278</v>
      </c>
      <c r="W11" s="115">
        <v>253</v>
      </c>
      <c r="X11" s="115">
        <v>237</v>
      </c>
      <c r="Y11" s="114">
        <f t="shared" si="7"/>
        <v>0.0675105485232067</v>
      </c>
      <c r="Z11" s="115">
        <v>303</v>
      </c>
      <c r="AA11" s="115">
        <v>256</v>
      </c>
      <c r="AB11" s="114">
        <f t="shared" si="8"/>
        <v>0.18359375</v>
      </c>
      <c r="AC11" s="115">
        <v>261</v>
      </c>
      <c r="AD11" s="115">
        <v>285</v>
      </c>
      <c r="AE11" s="114">
        <f t="shared" si="9"/>
        <v>-0.0842105263157895</v>
      </c>
      <c r="AF11" s="115">
        <v>312</v>
      </c>
      <c r="AG11" s="115">
        <v>317</v>
      </c>
      <c r="AH11" s="114">
        <f t="shared" si="10"/>
        <v>-0.0157728706624606</v>
      </c>
      <c r="AI11" s="115">
        <v>334</v>
      </c>
      <c r="AJ11" s="115">
        <v>253</v>
      </c>
      <c r="AK11" s="114">
        <f t="shared" si="11"/>
        <v>0.320158102766798</v>
      </c>
      <c r="AL11" s="115">
        <f t="shared" si="12"/>
        <v>2801</v>
      </c>
      <c r="AM11" s="93">
        <f t="shared" si="13"/>
        <v>2982</v>
      </c>
      <c r="AN11" s="94">
        <f t="shared" si="14"/>
        <v>-0.0606975184439973</v>
      </c>
    </row>
    <row r="12" ht="22.5" customHeight="1" spans="1:40">
      <c r="A12" s="112" t="s">
        <v>82</v>
      </c>
      <c r="B12" s="113">
        <v>197</v>
      </c>
      <c r="C12" s="113">
        <v>227</v>
      </c>
      <c r="D12" s="114">
        <f t="shared" si="0"/>
        <v>-0.13215859030837</v>
      </c>
      <c r="E12" s="115">
        <v>7</v>
      </c>
      <c r="F12" s="115">
        <v>112</v>
      </c>
      <c r="G12" s="114">
        <f t="shared" si="1"/>
        <v>-0.9375</v>
      </c>
      <c r="H12" s="115">
        <v>118</v>
      </c>
      <c r="I12" s="115">
        <v>229</v>
      </c>
      <c r="J12" s="114">
        <f t="shared" si="2"/>
        <v>-0.48471615720524</v>
      </c>
      <c r="K12" s="115">
        <v>241</v>
      </c>
      <c r="L12" s="115">
        <v>248</v>
      </c>
      <c r="M12" s="114">
        <f t="shared" si="3"/>
        <v>-0.0282258064516129</v>
      </c>
      <c r="N12" s="115">
        <v>222</v>
      </c>
      <c r="O12" s="115">
        <v>231</v>
      </c>
      <c r="P12" s="114">
        <f t="shared" si="4"/>
        <v>-0.038961038961039</v>
      </c>
      <c r="Q12" s="115">
        <v>235</v>
      </c>
      <c r="R12" s="115">
        <v>230</v>
      </c>
      <c r="S12" s="114">
        <f t="shared" si="5"/>
        <v>0.0217391304347826</v>
      </c>
      <c r="T12" s="115">
        <v>264</v>
      </c>
      <c r="U12" s="115">
        <v>229</v>
      </c>
      <c r="V12" s="114">
        <f t="shared" si="6"/>
        <v>0.152838427947598</v>
      </c>
      <c r="W12" s="115">
        <v>279</v>
      </c>
      <c r="X12" s="115">
        <v>269</v>
      </c>
      <c r="Y12" s="114">
        <f t="shared" si="7"/>
        <v>0.0371747211895911</v>
      </c>
      <c r="Z12" s="115">
        <v>289</v>
      </c>
      <c r="AA12" s="115">
        <v>266</v>
      </c>
      <c r="AB12" s="114">
        <f t="shared" si="8"/>
        <v>0.0864661654135338</v>
      </c>
      <c r="AC12" s="115">
        <v>243</v>
      </c>
      <c r="AD12" s="115">
        <v>238</v>
      </c>
      <c r="AE12" s="114">
        <f t="shared" si="9"/>
        <v>0.0210084033613445</v>
      </c>
      <c r="AF12" s="115">
        <v>267</v>
      </c>
      <c r="AG12" s="115">
        <v>263</v>
      </c>
      <c r="AH12" s="114">
        <f t="shared" si="10"/>
        <v>0.0152091254752852</v>
      </c>
      <c r="AI12" s="115">
        <v>268</v>
      </c>
      <c r="AJ12" s="115">
        <v>271</v>
      </c>
      <c r="AK12" s="114">
        <f t="shared" si="11"/>
        <v>-0.011070110701107</v>
      </c>
      <c r="AL12" s="115">
        <f t="shared" si="12"/>
        <v>2630</v>
      </c>
      <c r="AM12" s="93">
        <f t="shared" si="13"/>
        <v>2813</v>
      </c>
      <c r="AN12" s="94">
        <f t="shared" si="14"/>
        <v>-0.0650551013153217</v>
      </c>
    </row>
    <row r="13" ht="22.5" customHeight="1" spans="1:40">
      <c r="A13" s="112" t="s">
        <v>330</v>
      </c>
      <c r="B13" s="113">
        <v>86</v>
      </c>
      <c r="C13" s="113">
        <v>59</v>
      </c>
      <c r="D13" s="114">
        <f t="shared" si="0"/>
        <v>0.457627118644068</v>
      </c>
      <c r="E13" s="115">
        <v>45</v>
      </c>
      <c r="F13" s="115">
        <v>58</v>
      </c>
      <c r="G13" s="114">
        <f t="shared" si="1"/>
        <v>-0.224137931034483</v>
      </c>
      <c r="H13" s="115">
        <v>73</v>
      </c>
      <c r="I13" s="115">
        <v>66</v>
      </c>
      <c r="J13" s="114">
        <f t="shared" si="2"/>
        <v>0.106060606060606</v>
      </c>
      <c r="K13" s="115">
        <v>97</v>
      </c>
      <c r="L13" s="115">
        <v>68</v>
      </c>
      <c r="M13" s="114">
        <f t="shared" si="3"/>
        <v>0.426470588235294</v>
      </c>
      <c r="N13" s="115">
        <v>70</v>
      </c>
      <c r="O13" s="115">
        <v>81</v>
      </c>
      <c r="P13" s="114">
        <f t="shared" si="4"/>
        <v>-0.135802469135802</v>
      </c>
      <c r="Q13" s="115">
        <v>80</v>
      </c>
      <c r="R13" s="115">
        <v>85</v>
      </c>
      <c r="S13" s="114">
        <f t="shared" si="5"/>
        <v>-0.0588235294117647</v>
      </c>
      <c r="T13" s="115">
        <v>78</v>
      </c>
      <c r="U13" s="115">
        <v>101</v>
      </c>
      <c r="V13" s="114">
        <f t="shared" si="6"/>
        <v>-0.227722772277228</v>
      </c>
      <c r="W13" s="115">
        <v>68</v>
      </c>
      <c r="X13" s="115">
        <v>107</v>
      </c>
      <c r="Y13" s="114">
        <f t="shared" si="7"/>
        <v>-0.364485981308411</v>
      </c>
      <c r="Z13" s="115">
        <v>86</v>
      </c>
      <c r="AA13" s="115">
        <v>90</v>
      </c>
      <c r="AB13" s="114">
        <f t="shared" si="8"/>
        <v>-0.0444444444444444</v>
      </c>
      <c r="AC13" s="115">
        <v>77</v>
      </c>
      <c r="AD13" s="115">
        <v>80</v>
      </c>
      <c r="AE13" s="114">
        <f t="shared" si="9"/>
        <v>-0.0375</v>
      </c>
      <c r="AF13" s="115">
        <v>72</v>
      </c>
      <c r="AG13" s="115">
        <v>80</v>
      </c>
      <c r="AH13" s="114">
        <f t="shared" si="10"/>
        <v>-0.1</v>
      </c>
      <c r="AI13" s="115">
        <v>77</v>
      </c>
      <c r="AJ13" s="115">
        <v>99</v>
      </c>
      <c r="AK13" s="114">
        <f t="shared" si="11"/>
        <v>-0.222222222222222</v>
      </c>
      <c r="AL13" s="115">
        <f t="shared" si="12"/>
        <v>909</v>
      </c>
      <c r="AM13" s="93">
        <f t="shared" si="13"/>
        <v>974</v>
      </c>
      <c r="AN13" s="94">
        <f t="shared" si="14"/>
        <v>-0.066735112936345</v>
      </c>
    </row>
    <row r="14" ht="22.5" customHeight="1" spans="1:40">
      <c r="A14" s="112" t="s">
        <v>237</v>
      </c>
      <c r="B14" s="113">
        <v>286</v>
      </c>
      <c r="C14" s="113">
        <v>231</v>
      </c>
      <c r="D14" s="114">
        <f t="shared" si="0"/>
        <v>0.238095238095238</v>
      </c>
      <c r="E14" s="115">
        <v>45</v>
      </c>
      <c r="F14" s="115">
        <v>175</v>
      </c>
      <c r="G14" s="114">
        <f t="shared" si="1"/>
        <v>-0.742857142857143</v>
      </c>
      <c r="H14" s="115">
        <v>112</v>
      </c>
      <c r="I14" s="115">
        <v>234</v>
      </c>
      <c r="J14" s="114">
        <f t="shared" si="2"/>
        <v>-0.521367521367521</v>
      </c>
      <c r="K14" s="115">
        <v>224</v>
      </c>
      <c r="L14" s="115">
        <v>250</v>
      </c>
      <c r="M14" s="114">
        <f t="shared" si="3"/>
        <v>-0.104</v>
      </c>
      <c r="N14" s="115">
        <v>213</v>
      </c>
      <c r="O14" s="115">
        <v>282</v>
      </c>
      <c r="P14" s="114">
        <f t="shared" si="4"/>
        <v>-0.24468085106383</v>
      </c>
      <c r="Q14" s="115">
        <v>249</v>
      </c>
      <c r="R14" s="115">
        <v>247</v>
      </c>
      <c r="S14" s="114">
        <f t="shared" si="5"/>
        <v>0.00809716599190283</v>
      </c>
      <c r="T14" s="115">
        <v>296</v>
      </c>
      <c r="U14" s="115">
        <v>316</v>
      </c>
      <c r="V14" s="114">
        <f t="shared" si="6"/>
        <v>-0.0632911392405063</v>
      </c>
      <c r="W14" s="115">
        <v>297</v>
      </c>
      <c r="X14" s="115">
        <v>289</v>
      </c>
      <c r="Y14" s="114">
        <f t="shared" si="7"/>
        <v>0.027681660899654</v>
      </c>
      <c r="Z14" s="115">
        <v>364</v>
      </c>
      <c r="AA14" s="115">
        <v>321</v>
      </c>
      <c r="AB14" s="114">
        <f t="shared" si="8"/>
        <v>0.133956386292835</v>
      </c>
      <c r="AC14" s="115">
        <v>314</v>
      </c>
      <c r="AD14" s="115">
        <v>347</v>
      </c>
      <c r="AE14" s="114">
        <f t="shared" si="9"/>
        <v>-0.0951008645533141</v>
      </c>
      <c r="AF14" s="115">
        <v>315</v>
      </c>
      <c r="AG14" s="115">
        <v>356</v>
      </c>
      <c r="AH14" s="114">
        <f t="shared" si="10"/>
        <v>-0.115168539325843</v>
      </c>
      <c r="AI14" s="115">
        <v>388</v>
      </c>
      <c r="AJ14" s="115">
        <v>331</v>
      </c>
      <c r="AK14" s="114">
        <f t="shared" si="11"/>
        <v>0.172205438066465</v>
      </c>
      <c r="AL14" s="115">
        <f t="shared" si="12"/>
        <v>3103</v>
      </c>
      <c r="AM14" s="93">
        <f t="shared" si="13"/>
        <v>3379</v>
      </c>
      <c r="AN14" s="94">
        <f t="shared" si="14"/>
        <v>-0.081680970701391</v>
      </c>
    </row>
    <row r="15" ht="22.5" customHeight="1" spans="1:40">
      <c r="A15" s="112" t="s">
        <v>83</v>
      </c>
      <c r="B15" s="113">
        <v>528</v>
      </c>
      <c r="C15" s="113">
        <v>622</v>
      </c>
      <c r="D15" s="114">
        <f t="shared" si="0"/>
        <v>-0.15112540192926</v>
      </c>
      <c r="E15" s="115">
        <v>69</v>
      </c>
      <c r="F15" s="115">
        <v>480</v>
      </c>
      <c r="G15" s="114">
        <f t="shared" si="1"/>
        <v>-0.85625</v>
      </c>
      <c r="H15" s="115">
        <v>460</v>
      </c>
      <c r="I15" s="115">
        <v>673</v>
      </c>
      <c r="J15" s="114">
        <f t="shared" si="2"/>
        <v>-0.316493313521545</v>
      </c>
      <c r="K15" s="115">
        <v>590</v>
      </c>
      <c r="L15" s="115">
        <v>644</v>
      </c>
      <c r="M15" s="114">
        <f t="shared" si="3"/>
        <v>-0.0838509316770186</v>
      </c>
      <c r="N15" s="115">
        <v>596</v>
      </c>
      <c r="O15" s="115">
        <v>659</v>
      </c>
      <c r="P15" s="114">
        <f t="shared" si="4"/>
        <v>-0.0955993930197269</v>
      </c>
      <c r="Q15" s="115">
        <v>636</v>
      </c>
      <c r="R15" s="115">
        <v>659</v>
      </c>
      <c r="S15" s="114">
        <f t="shared" si="5"/>
        <v>-0.0349013657056146</v>
      </c>
      <c r="T15" s="115">
        <v>652</v>
      </c>
      <c r="U15" s="115">
        <v>726</v>
      </c>
      <c r="V15" s="114">
        <f t="shared" si="6"/>
        <v>-0.101928374655647</v>
      </c>
      <c r="W15" s="115">
        <v>683</v>
      </c>
      <c r="X15" s="115">
        <v>692</v>
      </c>
      <c r="Y15" s="114">
        <f t="shared" si="7"/>
        <v>-0.0130057803468208</v>
      </c>
      <c r="Z15" s="115">
        <v>746</v>
      </c>
      <c r="AA15" s="115">
        <v>679</v>
      </c>
      <c r="AB15" s="114">
        <f t="shared" si="8"/>
        <v>0.0986745213549337</v>
      </c>
      <c r="AC15" s="115">
        <v>676</v>
      </c>
      <c r="AD15" s="115">
        <v>596</v>
      </c>
      <c r="AE15" s="114">
        <f t="shared" si="9"/>
        <v>0.134228187919463</v>
      </c>
      <c r="AF15" s="115">
        <v>776</v>
      </c>
      <c r="AG15" s="115">
        <v>731</v>
      </c>
      <c r="AH15" s="114">
        <f t="shared" si="10"/>
        <v>0.0615595075239398</v>
      </c>
      <c r="AI15" s="115">
        <v>721</v>
      </c>
      <c r="AJ15" s="115">
        <v>718</v>
      </c>
      <c r="AK15" s="114">
        <f t="shared" si="11"/>
        <v>0.00417827298050139</v>
      </c>
      <c r="AL15" s="115">
        <f t="shared" si="12"/>
        <v>7133</v>
      </c>
      <c r="AM15" s="93">
        <f t="shared" si="13"/>
        <v>7879</v>
      </c>
      <c r="AN15" s="94">
        <f t="shared" si="14"/>
        <v>-0.0946820662520624</v>
      </c>
    </row>
    <row r="16" ht="22.5" customHeight="1" spans="1:40">
      <c r="A16" s="112" t="s">
        <v>67</v>
      </c>
      <c r="B16" s="113">
        <v>83</v>
      </c>
      <c r="C16" s="113">
        <v>103</v>
      </c>
      <c r="D16" s="114">
        <f t="shared" si="0"/>
        <v>-0.194174757281553</v>
      </c>
      <c r="E16" s="115">
        <v>52</v>
      </c>
      <c r="F16" s="115">
        <v>67</v>
      </c>
      <c r="G16" s="114">
        <f t="shared" si="1"/>
        <v>-0.223880597014925</v>
      </c>
      <c r="H16" s="115">
        <v>64</v>
      </c>
      <c r="I16" s="115">
        <v>119</v>
      </c>
      <c r="J16" s="114">
        <f t="shared" si="2"/>
        <v>-0.46218487394958</v>
      </c>
      <c r="K16" s="115">
        <v>125</v>
      </c>
      <c r="L16" s="115">
        <v>113</v>
      </c>
      <c r="M16" s="114">
        <f t="shared" si="3"/>
        <v>0.106194690265487</v>
      </c>
      <c r="N16" s="115">
        <v>109</v>
      </c>
      <c r="O16" s="115">
        <v>94</v>
      </c>
      <c r="P16" s="114">
        <f t="shared" si="4"/>
        <v>0.159574468085106</v>
      </c>
      <c r="Q16" s="115">
        <v>116</v>
      </c>
      <c r="R16" s="115">
        <v>103</v>
      </c>
      <c r="S16" s="114">
        <f t="shared" si="5"/>
        <v>0.12621359223301</v>
      </c>
      <c r="T16" s="115">
        <v>99</v>
      </c>
      <c r="U16" s="115">
        <v>128</v>
      </c>
      <c r="V16" s="114">
        <f t="shared" si="6"/>
        <v>-0.2265625</v>
      </c>
      <c r="W16" s="115">
        <v>90</v>
      </c>
      <c r="X16" s="115">
        <v>113</v>
      </c>
      <c r="Y16" s="114">
        <f t="shared" si="7"/>
        <v>-0.20353982300885</v>
      </c>
      <c r="Z16" s="115">
        <v>93</v>
      </c>
      <c r="AA16" s="115">
        <v>106</v>
      </c>
      <c r="AB16" s="114">
        <f t="shared" si="8"/>
        <v>-0.122641509433962</v>
      </c>
      <c r="AC16" s="115">
        <v>83</v>
      </c>
      <c r="AD16" s="115">
        <v>108</v>
      </c>
      <c r="AE16" s="114">
        <f t="shared" si="9"/>
        <v>-0.231481481481481</v>
      </c>
      <c r="AF16" s="115">
        <v>98</v>
      </c>
      <c r="AG16" s="115">
        <v>106</v>
      </c>
      <c r="AH16" s="114">
        <f t="shared" si="10"/>
        <v>-0.0754716981132075</v>
      </c>
      <c r="AI16" s="115">
        <v>101</v>
      </c>
      <c r="AJ16" s="115">
        <v>107</v>
      </c>
      <c r="AK16" s="114">
        <f t="shared" si="11"/>
        <v>-0.0560747663551402</v>
      </c>
      <c r="AL16" s="115">
        <f t="shared" si="12"/>
        <v>1113</v>
      </c>
      <c r="AM16" s="93">
        <f t="shared" si="13"/>
        <v>1267</v>
      </c>
      <c r="AN16" s="94">
        <f t="shared" si="14"/>
        <v>-0.121546961325967</v>
      </c>
    </row>
    <row r="17" ht="22.5" customHeight="1" spans="1:40">
      <c r="A17" s="112" t="s">
        <v>368</v>
      </c>
      <c r="B17" s="113">
        <v>333</v>
      </c>
      <c r="C17" s="113">
        <v>303</v>
      </c>
      <c r="D17" s="114">
        <f t="shared" si="0"/>
        <v>0.099009900990099</v>
      </c>
      <c r="E17" s="115">
        <v>92</v>
      </c>
      <c r="F17" s="115">
        <v>236</v>
      </c>
      <c r="G17" s="114">
        <f t="shared" si="1"/>
        <v>-0.610169491525424</v>
      </c>
      <c r="H17" s="115">
        <v>179</v>
      </c>
      <c r="I17" s="115">
        <v>318</v>
      </c>
      <c r="J17" s="114">
        <f t="shared" si="2"/>
        <v>-0.437106918238994</v>
      </c>
      <c r="K17" s="115">
        <v>273</v>
      </c>
      <c r="L17" s="115">
        <v>335</v>
      </c>
      <c r="M17" s="114">
        <f t="shared" si="3"/>
        <v>-0.185074626865672</v>
      </c>
      <c r="N17" s="115">
        <v>279</v>
      </c>
      <c r="O17" s="115">
        <v>324</v>
      </c>
      <c r="P17" s="114">
        <f t="shared" si="4"/>
        <v>-0.138888888888889</v>
      </c>
      <c r="Q17" s="115">
        <v>306</v>
      </c>
      <c r="R17" s="115">
        <v>309</v>
      </c>
      <c r="S17" s="114">
        <f t="shared" si="5"/>
        <v>-0.00970873786407767</v>
      </c>
      <c r="T17" s="115">
        <v>326</v>
      </c>
      <c r="U17" s="115">
        <v>348</v>
      </c>
      <c r="V17" s="114">
        <f t="shared" si="6"/>
        <v>-0.0632183908045977</v>
      </c>
      <c r="W17" s="115">
        <v>332</v>
      </c>
      <c r="X17" s="115">
        <v>385</v>
      </c>
      <c r="Y17" s="114">
        <f t="shared" si="7"/>
        <v>-0.137662337662338</v>
      </c>
      <c r="Z17" s="115">
        <v>336</v>
      </c>
      <c r="AA17" s="115">
        <v>409</v>
      </c>
      <c r="AB17" s="114">
        <f t="shared" si="8"/>
        <v>-0.178484107579462</v>
      </c>
      <c r="AC17" s="115">
        <v>308</v>
      </c>
      <c r="AD17" s="115">
        <v>315</v>
      </c>
      <c r="AE17" s="114">
        <f t="shared" si="9"/>
        <v>-0.0222222222222222</v>
      </c>
      <c r="AF17" s="115">
        <v>328</v>
      </c>
      <c r="AG17" s="115">
        <v>386</v>
      </c>
      <c r="AH17" s="114">
        <f t="shared" si="10"/>
        <v>-0.150259067357513</v>
      </c>
      <c r="AI17" s="115">
        <v>370</v>
      </c>
      <c r="AJ17" s="115">
        <v>388</v>
      </c>
      <c r="AK17" s="114">
        <f t="shared" si="11"/>
        <v>-0.0463917525773196</v>
      </c>
      <c r="AL17" s="115">
        <f t="shared" si="12"/>
        <v>3462</v>
      </c>
      <c r="AM17" s="93">
        <f t="shared" si="13"/>
        <v>4056</v>
      </c>
      <c r="AN17" s="94">
        <f t="shared" si="14"/>
        <v>-0.146449704142012</v>
      </c>
    </row>
    <row r="18" ht="22.5" customHeight="1" spans="1:40">
      <c r="A18" s="112" t="s">
        <v>46</v>
      </c>
      <c r="B18" s="113">
        <v>167</v>
      </c>
      <c r="C18" s="113">
        <v>209</v>
      </c>
      <c r="D18" s="114">
        <f t="shared" si="0"/>
        <v>-0.200956937799043</v>
      </c>
      <c r="E18" s="115">
        <v>19</v>
      </c>
      <c r="F18" s="115">
        <v>107</v>
      </c>
      <c r="G18" s="114">
        <f t="shared" si="1"/>
        <v>-0.822429906542056</v>
      </c>
      <c r="H18" s="115">
        <v>95</v>
      </c>
      <c r="I18" s="115">
        <v>217</v>
      </c>
      <c r="J18" s="114">
        <f t="shared" si="2"/>
        <v>-0.56221198156682</v>
      </c>
      <c r="K18" s="115">
        <v>188</v>
      </c>
      <c r="L18" s="115">
        <v>266</v>
      </c>
      <c r="M18" s="114">
        <f t="shared" si="3"/>
        <v>-0.293233082706767</v>
      </c>
      <c r="N18" s="115">
        <v>184</v>
      </c>
      <c r="O18" s="115">
        <v>218</v>
      </c>
      <c r="P18" s="114">
        <f t="shared" si="4"/>
        <v>-0.155963302752294</v>
      </c>
      <c r="Q18" s="115">
        <v>200</v>
      </c>
      <c r="R18" s="115">
        <v>190</v>
      </c>
      <c r="S18" s="114">
        <f t="shared" si="5"/>
        <v>0.0526315789473684</v>
      </c>
      <c r="T18" s="115">
        <v>214</v>
      </c>
      <c r="U18" s="115">
        <v>244</v>
      </c>
      <c r="V18" s="114">
        <f t="shared" si="6"/>
        <v>-0.122950819672131</v>
      </c>
      <c r="W18" s="115">
        <v>185</v>
      </c>
      <c r="X18" s="115">
        <v>212</v>
      </c>
      <c r="Y18" s="114">
        <f t="shared" si="7"/>
        <v>-0.127358490566038</v>
      </c>
      <c r="Z18" s="115">
        <v>255</v>
      </c>
      <c r="AA18" s="115">
        <v>258</v>
      </c>
      <c r="AB18" s="114">
        <f t="shared" si="8"/>
        <v>-0.0116279069767442</v>
      </c>
      <c r="AC18" s="115">
        <v>215</v>
      </c>
      <c r="AD18" s="115">
        <v>225</v>
      </c>
      <c r="AE18" s="114">
        <f t="shared" si="9"/>
        <v>-0.0444444444444444</v>
      </c>
      <c r="AF18" s="115">
        <v>271</v>
      </c>
      <c r="AG18" s="115">
        <v>233</v>
      </c>
      <c r="AH18" s="114">
        <f t="shared" si="10"/>
        <v>0.163090128755365</v>
      </c>
      <c r="AI18" s="115">
        <v>243</v>
      </c>
      <c r="AJ18" s="115">
        <v>268</v>
      </c>
      <c r="AK18" s="114">
        <f t="shared" si="11"/>
        <v>-0.0932835820895522</v>
      </c>
      <c r="AL18" s="115">
        <f t="shared" si="12"/>
        <v>2236</v>
      </c>
      <c r="AM18" s="93">
        <f t="shared" si="13"/>
        <v>2647</v>
      </c>
      <c r="AN18" s="94">
        <f t="shared" si="14"/>
        <v>-0.155270117113714</v>
      </c>
    </row>
    <row r="19" ht="22.5" customHeight="1" spans="1:40">
      <c r="A19" s="112" t="s">
        <v>184</v>
      </c>
      <c r="B19" s="113">
        <v>427</v>
      </c>
      <c r="C19" s="113">
        <v>430</v>
      </c>
      <c r="D19" s="114">
        <f t="shared" si="0"/>
        <v>-0.00697674418604651</v>
      </c>
      <c r="E19" s="115">
        <v>222</v>
      </c>
      <c r="F19" s="115">
        <v>366</v>
      </c>
      <c r="G19" s="114">
        <f t="shared" si="1"/>
        <v>-0.39344262295082</v>
      </c>
      <c r="H19" s="115">
        <v>270</v>
      </c>
      <c r="I19" s="115">
        <v>403</v>
      </c>
      <c r="J19" s="114">
        <f t="shared" si="2"/>
        <v>-0.330024813895782</v>
      </c>
      <c r="K19" s="115">
        <v>323</v>
      </c>
      <c r="L19" s="115">
        <v>406</v>
      </c>
      <c r="M19" s="114">
        <f t="shared" si="3"/>
        <v>-0.204433497536946</v>
      </c>
      <c r="N19" s="115">
        <v>314</v>
      </c>
      <c r="O19" s="115">
        <v>436</v>
      </c>
      <c r="P19" s="114">
        <f t="shared" si="4"/>
        <v>-0.279816513761468</v>
      </c>
      <c r="Q19" s="115">
        <v>333</v>
      </c>
      <c r="R19" s="115">
        <v>437</v>
      </c>
      <c r="S19" s="114">
        <f t="shared" si="5"/>
        <v>-0.237986270022883</v>
      </c>
      <c r="T19" s="115">
        <v>401</v>
      </c>
      <c r="U19" s="115">
        <v>434</v>
      </c>
      <c r="V19" s="114">
        <f t="shared" si="6"/>
        <v>-0.076036866359447</v>
      </c>
      <c r="W19" s="115">
        <v>385</v>
      </c>
      <c r="X19" s="115">
        <v>474</v>
      </c>
      <c r="Y19" s="114">
        <f t="shared" si="7"/>
        <v>-0.187763713080169</v>
      </c>
      <c r="Z19" s="115">
        <v>431</v>
      </c>
      <c r="AA19" s="115">
        <v>430</v>
      </c>
      <c r="AB19" s="114">
        <f t="shared" si="8"/>
        <v>0.00232558139534884</v>
      </c>
      <c r="AC19" s="115">
        <v>379</v>
      </c>
      <c r="AD19" s="115">
        <v>443</v>
      </c>
      <c r="AE19" s="114">
        <f t="shared" si="9"/>
        <v>-0.144469525959368</v>
      </c>
      <c r="AF19" s="115">
        <v>418</v>
      </c>
      <c r="AG19" s="115">
        <v>432</v>
      </c>
      <c r="AH19" s="114">
        <f t="shared" si="10"/>
        <v>-0.0324074074074074</v>
      </c>
      <c r="AI19" s="115">
        <v>444</v>
      </c>
      <c r="AJ19" s="115">
        <v>486</v>
      </c>
      <c r="AK19" s="114">
        <f t="shared" si="11"/>
        <v>-0.0864197530864197</v>
      </c>
      <c r="AL19" s="115">
        <f t="shared" si="12"/>
        <v>4347</v>
      </c>
      <c r="AM19" s="93">
        <f t="shared" si="13"/>
        <v>5177</v>
      </c>
      <c r="AN19" s="94">
        <f t="shared" si="14"/>
        <v>-0.160324512265791</v>
      </c>
    </row>
    <row r="20" ht="22.5" customHeight="1" spans="1:40">
      <c r="A20" s="112" t="s">
        <v>43</v>
      </c>
      <c r="B20" s="113">
        <v>281</v>
      </c>
      <c r="C20" s="113">
        <v>268</v>
      </c>
      <c r="D20" s="114">
        <f t="shared" si="0"/>
        <v>0.0485074626865672</v>
      </c>
      <c r="E20" s="115">
        <v>97</v>
      </c>
      <c r="F20" s="115">
        <v>224</v>
      </c>
      <c r="G20" s="114">
        <f t="shared" si="1"/>
        <v>-0.566964285714286</v>
      </c>
      <c r="H20" s="115">
        <v>199</v>
      </c>
      <c r="I20" s="115">
        <v>294</v>
      </c>
      <c r="J20" s="114">
        <f t="shared" si="2"/>
        <v>-0.32312925170068</v>
      </c>
      <c r="K20" s="115">
        <v>227</v>
      </c>
      <c r="L20" s="115">
        <v>312</v>
      </c>
      <c r="M20" s="114">
        <f t="shared" si="3"/>
        <v>-0.272435897435897</v>
      </c>
      <c r="N20" s="115">
        <v>192</v>
      </c>
      <c r="O20" s="115">
        <v>278</v>
      </c>
      <c r="P20" s="114">
        <f t="shared" si="4"/>
        <v>-0.309352517985612</v>
      </c>
      <c r="Q20" s="115">
        <v>247</v>
      </c>
      <c r="R20" s="115">
        <v>270</v>
      </c>
      <c r="S20" s="114">
        <f t="shared" si="5"/>
        <v>-0.0851851851851852</v>
      </c>
      <c r="T20" s="115">
        <v>255</v>
      </c>
      <c r="U20" s="115">
        <v>321</v>
      </c>
      <c r="V20" s="114">
        <f t="shared" si="6"/>
        <v>-0.205607476635514</v>
      </c>
      <c r="W20" s="115">
        <v>244</v>
      </c>
      <c r="X20" s="115">
        <v>300</v>
      </c>
      <c r="Y20" s="114">
        <f t="shared" si="7"/>
        <v>-0.186666666666667</v>
      </c>
      <c r="Z20" s="115">
        <v>304</v>
      </c>
      <c r="AA20" s="115">
        <v>297</v>
      </c>
      <c r="AB20" s="114">
        <f t="shared" si="8"/>
        <v>0.0235690235690236</v>
      </c>
      <c r="AC20" s="115">
        <v>265</v>
      </c>
      <c r="AD20" s="115">
        <v>265</v>
      </c>
      <c r="AE20" s="114">
        <f t="shared" si="9"/>
        <v>0</v>
      </c>
      <c r="AF20" s="115">
        <v>276</v>
      </c>
      <c r="AG20" s="115">
        <v>295</v>
      </c>
      <c r="AH20" s="114">
        <f t="shared" si="10"/>
        <v>-0.0644067796610169</v>
      </c>
      <c r="AI20" s="115">
        <v>305</v>
      </c>
      <c r="AJ20" s="115">
        <v>325</v>
      </c>
      <c r="AK20" s="114">
        <f t="shared" si="11"/>
        <v>-0.0615384615384615</v>
      </c>
      <c r="AL20" s="115">
        <f t="shared" si="12"/>
        <v>2892</v>
      </c>
      <c r="AM20" s="93">
        <f t="shared" si="13"/>
        <v>3449</v>
      </c>
      <c r="AN20" s="94">
        <f t="shared" si="14"/>
        <v>-0.161496085821977</v>
      </c>
    </row>
    <row r="21" ht="22.5" customHeight="1" spans="1:40">
      <c r="A21" s="112" t="s">
        <v>351</v>
      </c>
      <c r="B21" s="113">
        <v>303</v>
      </c>
      <c r="C21" s="113">
        <v>342</v>
      </c>
      <c r="D21" s="114">
        <f t="shared" si="0"/>
        <v>-0.114035087719298</v>
      </c>
      <c r="E21" s="115">
        <v>41</v>
      </c>
      <c r="F21" s="115">
        <v>234</v>
      </c>
      <c r="G21" s="114">
        <f t="shared" si="1"/>
        <v>-0.824786324786325</v>
      </c>
      <c r="H21" s="115">
        <v>191</v>
      </c>
      <c r="I21" s="115">
        <v>396</v>
      </c>
      <c r="J21" s="114">
        <f t="shared" si="2"/>
        <v>-0.517676767676768</v>
      </c>
      <c r="K21" s="115">
        <v>258</v>
      </c>
      <c r="L21" s="115">
        <v>380</v>
      </c>
      <c r="M21" s="114">
        <f t="shared" si="3"/>
        <v>-0.321052631578947</v>
      </c>
      <c r="N21" s="115">
        <v>271</v>
      </c>
      <c r="O21" s="115">
        <v>363</v>
      </c>
      <c r="P21" s="114">
        <f t="shared" si="4"/>
        <v>-0.253443526170799</v>
      </c>
      <c r="Q21" s="115">
        <v>314</v>
      </c>
      <c r="R21" s="115">
        <v>357</v>
      </c>
      <c r="S21" s="114">
        <f t="shared" si="5"/>
        <v>-0.120448179271709</v>
      </c>
      <c r="T21" s="115">
        <v>334</v>
      </c>
      <c r="U21" s="115">
        <v>356</v>
      </c>
      <c r="V21" s="114">
        <f t="shared" si="6"/>
        <v>-0.0617977528089888</v>
      </c>
      <c r="W21" s="115">
        <v>366</v>
      </c>
      <c r="X21" s="115">
        <v>379</v>
      </c>
      <c r="Y21" s="114">
        <f t="shared" si="7"/>
        <v>-0.0343007915567282</v>
      </c>
      <c r="Z21" s="115">
        <v>394</v>
      </c>
      <c r="AA21" s="115">
        <v>381</v>
      </c>
      <c r="AB21" s="114">
        <f t="shared" si="8"/>
        <v>0.0341207349081365</v>
      </c>
      <c r="AC21" s="115">
        <v>323</v>
      </c>
      <c r="AD21" s="115">
        <v>321</v>
      </c>
      <c r="AE21" s="114">
        <f t="shared" si="9"/>
        <v>0.00623052959501558</v>
      </c>
      <c r="AF21" s="115">
        <v>364</v>
      </c>
      <c r="AG21" s="115">
        <v>380</v>
      </c>
      <c r="AH21" s="114">
        <f t="shared" si="10"/>
        <v>-0.0421052631578947</v>
      </c>
      <c r="AI21" s="115">
        <v>395</v>
      </c>
      <c r="AJ21" s="115">
        <v>381</v>
      </c>
      <c r="AK21" s="114">
        <f t="shared" si="11"/>
        <v>0.036745406824147</v>
      </c>
      <c r="AL21" s="115">
        <f t="shared" si="12"/>
        <v>3554</v>
      </c>
      <c r="AM21" s="93">
        <f t="shared" si="13"/>
        <v>4270</v>
      </c>
      <c r="AN21" s="94">
        <f t="shared" si="14"/>
        <v>-0.16768149882904</v>
      </c>
    </row>
    <row r="22" ht="22.5" customHeight="1" spans="1:40">
      <c r="A22" s="112" t="s">
        <v>341</v>
      </c>
      <c r="B22" s="113">
        <v>86</v>
      </c>
      <c r="C22" s="113">
        <v>71</v>
      </c>
      <c r="D22" s="114">
        <f t="shared" si="0"/>
        <v>0.211267605633803</v>
      </c>
      <c r="E22" s="115">
        <v>38</v>
      </c>
      <c r="F22" s="115">
        <v>68</v>
      </c>
      <c r="G22" s="114">
        <f t="shared" si="1"/>
        <v>-0.441176470588235</v>
      </c>
      <c r="H22" s="115">
        <v>34</v>
      </c>
      <c r="I22" s="115">
        <v>69</v>
      </c>
      <c r="J22" s="114">
        <f t="shared" si="2"/>
        <v>-0.507246376811594</v>
      </c>
      <c r="K22" s="115">
        <v>62</v>
      </c>
      <c r="L22" s="115">
        <v>85</v>
      </c>
      <c r="M22" s="114">
        <f t="shared" si="3"/>
        <v>-0.270588235294118</v>
      </c>
      <c r="N22" s="115">
        <v>54</v>
      </c>
      <c r="O22" s="115">
        <v>70</v>
      </c>
      <c r="P22" s="114">
        <f t="shared" si="4"/>
        <v>-0.228571428571429</v>
      </c>
      <c r="Q22" s="115">
        <v>69</v>
      </c>
      <c r="R22" s="115">
        <v>78</v>
      </c>
      <c r="S22" s="114">
        <f t="shared" si="5"/>
        <v>-0.115384615384615</v>
      </c>
      <c r="T22" s="115">
        <v>89</v>
      </c>
      <c r="U22" s="115">
        <v>84</v>
      </c>
      <c r="V22" s="114">
        <f t="shared" si="6"/>
        <v>0.0595238095238095</v>
      </c>
      <c r="W22" s="115">
        <v>63</v>
      </c>
      <c r="X22" s="115">
        <v>95</v>
      </c>
      <c r="Y22" s="114">
        <f t="shared" si="7"/>
        <v>-0.336842105263158</v>
      </c>
      <c r="Z22" s="115">
        <v>94</v>
      </c>
      <c r="AA22" s="115">
        <v>85</v>
      </c>
      <c r="AB22" s="114">
        <f t="shared" si="8"/>
        <v>0.105882352941176</v>
      </c>
      <c r="AC22" s="115">
        <v>62</v>
      </c>
      <c r="AD22" s="115">
        <v>74</v>
      </c>
      <c r="AE22" s="114">
        <f t="shared" si="9"/>
        <v>-0.162162162162162</v>
      </c>
      <c r="AF22" s="115">
        <v>76</v>
      </c>
      <c r="AG22" s="115">
        <v>95</v>
      </c>
      <c r="AH22" s="114">
        <f t="shared" si="10"/>
        <v>-0.2</v>
      </c>
      <c r="AI22" s="115">
        <v>75</v>
      </c>
      <c r="AJ22" s="115">
        <v>106</v>
      </c>
      <c r="AK22" s="114">
        <f t="shared" si="11"/>
        <v>-0.292452830188679</v>
      </c>
      <c r="AL22" s="115">
        <f t="shared" si="12"/>
        <v>802</v>
      </c>
      <c r="AM22" s="93">
        <f t="shared" si="13"/>
        <v>980</v>
      </c>
      <c r="AN22" s="94">
        <f t="shared" si="14"/>
        <v>-0.181632653061225</v>
      </c>
    </row>
    <row r="23" ht="22.5" customHeight="1" spans="1:40">
      <c r="A23" s="112" t="s">
        <v>39</v>
      </c>
      <c r="B23" s="113">
        <v>180</v>
      </c>
      <c r="C23" s="113">
        <v>177</v>
      </c>
      <c r="D23" s="114">
        <f t="shared" si="0"/>
        <v>0.0169491525423729</v>
      </c>
      <c r="E23" s="115">
        <v>109</v>
      </c>
      <c r="F23" s="115">
        <v>161</v>
      </c>
      <c r="G23" s="114">
        <f t="shared" si="1"/>
        <v>-0.322981366459627</v>
      </c>
      <c r="H23" s="115">
        <v>109</v>
      </c>
      <c r="I23" s="115">
        <v>179</v>
      </c>
      <c r="J23" s="114">
        <f t="shared" si="2"/>
        <v>-0.391061452513966</v>
      </c>
      <c r="K23" s="115">
        <v>157</v>
      </c>
      <c r="L23" s="115">
        <v>183</v>
      </c>
      <c r="M23" s="114">
        <f t="shared" si="3"/>
        <v>-0.14207650273224</v>
      </c>
      <c r="N23" s="115">
        <v>130</v>
      </c>
      <c r="O23" s="115">
        <v>196</v>
      </c>
      <c r="P23" s="114">
        <f t="shared" si="4"/>
        <v>-0.336734693877551</v>
      </c>
      <c r="Q23" s="115">
        <v>125</v>
      </c>
      <c r="R23" s="115">
        <v>190</v>
      </c>
      <c r="S23" s="114">
        <f t="shared" si="5"/>
        <v>-0.342105263157895</v>
      </c>
      <c r="T23" s="115">
        <v>148</v>
      </c>
      <c r="U23" s="115">
        <v>190</v>
      </c>
      <c r="V23" s="114">
        <f t="shared" si="6"/>
        <v>-0.221052631578947</v>
      </c>
      <c r="W23" s="115">
        <v>151</v>
      </c>
      <c r="X23" s="115">
        <v>193</v>
      </c>
      <c r="Y23" s="114">
        <f t="shared" si="7"/>
        <v>-0.217616580310881</v>
      </c>
      <c r="Z23" s="115">
        <v>167</v>
      </c>
      <c r="AA23" s="115">
        <v>171</v>
      </c>
      <c r="AB23" s="114">
        <f t="shared" si="8"/>
        <v>-0.0233918128654971</v>
      </c>
      <c r="AC23" s="115">
        <v>163</v>
      </c>
      <c r="AD23" s="115">
        <v>183</v>
      </c>
      <c r="AE23" s="114">
        <f t="shared" si="9"/>
        <v>-0.109289617486339</v>
      </c>
      <c r="AF23" s="115">
        <v>145</v>
      </c>
      <c r="AG23" s="115">
        <v>182</v>
      </c>
      <c r="AH23" s="114">
        <f t="shared" si="10"/>
        <v>-0.203296703296703</v>
      </c>
      <c r="AI23" s="115">
        <v>181</v>
      </c>
      <c r="AJ23" s="115">
        <v>190</v>
      </c>
      <c r="AK23" s="114">
        <f t="shared" si="11"/>
        <v>-0.0473684210526316</v>
      </c>
      <c r="AL23" s="115">
        <f t="shared" si="12"/>
        <v>1765</v>
      </c>
      <c r="AM23" s="93">
        <f t="shared" si="13"/>
        <v>2195</v>
      </c>
      <c r="AN23" s="94">
        <f t="shared" si="14"/>
        <v>-0.195899772209567</v>
      </c>
    </row>
    <row r="24" ht="22.5" customHeight="1" spans="1:40">
      <c r="A24" s="112" t="s">
        <v>325</v>
      </c>
      <c r="B24" s="113">
        <v>294</v>
      </c>
      <c r="C24" s="113">
        <v>335</v>
      </c>
      <c r="D24" s="114">
        <f t="shared" si="0"/>
        <v>-0.122388059701493</v>
      </c>
      <c r="E24" s="115">
        <v>90</v>
      </c>
      <c r="F24" s="115">
        <v>237</v>
      </c>
      <c r="G24" s="114">
        <f t="shared" si="1"/>
        <v>-0.620253164556962</v>
      </c>
      <c r="H24" s="115">
        <v>194</v>
      </c>
      <c r="I24" s="115">
        <v>365</v>
      </c>
      <c r="J24" s="114">
        <f t="shared" si="2"/>
        <v>-0.468493150684932</v>
      </c>
      <c r="K24" s="115">
        <v>284</v>
      </c>
      <c r="L24" s="115">
        <v>401</v>
      </c>
      <c r="M24" s="114">
        <f t="shared" si="3"/>
        <v>-0.291770573566085</v>
      </c>
      <c r="N24" s="115">
        <v>269</v>
      </c>
      <c r="O24" s="115">
        <v>353</v>
      </c>
      <c r="P24" s="114">
        <f t="shared" si="4"/>
        <v>-0.237960339943343</v>
      </c>
      <c r="Q24" s="115">
        <v>293</v>
      </c>
      <c r="R24" s="115">
        <v>329</v>
      </c>
      <c r="S24" s="114">
        <f t="shared" si="5"/>
        <v>-0.109422492401216</v>
      </c>
      <c r="T24" s="115">
        <v>287</v>
      </c>
      <c r="U24" s="115">
        <v>353</v>
      </c>
      <c r="V24" s="114">
        <f t="shared" si="6"/>
        <v>-0.186968838526912</v>
      </c>
      <c r="W24" s="115">
        <v>278</v>
      </c>
      <c r="X24" s="115">
        <v>346</v>
      </c>
      <c r="Y24" s="114">
        <f t="shared" si="7"/>
        <v>-0.196531791907514</v>
      </c>
      <c r="Z24" s="115">
        <v>323</v>
      </c>
      <c r="AA24" s="115">
        <v>383</v>
      </c>
      <c r="AB24" s="114">
        <f t="shared" si="8"/>
        <v>-0.156657963446475</v>
      </c>
      <c r="AC24" s="115">
        <v>260</v>
      </c>
      <c r="AD24" s="115">
        <v>292</v>
      </c>
      <c r="AE24" s="114">
        <f t="shared" si="9"/>
        <v>-0.10958904109589</v>
      </c>
      <c r="AF24" s="115">
        <v>308</v>
      </c>
      <c r="AG24" s="115">
        <v>353</v>
      </c>
      <c r="AH24" s="114">
        <f t="shared" si="10"/>
        <v>-0.127478753541076</v>
      </c>
      <c r="AI24" s="115">
        <v>293</v>
      </c>
      <c r="AJ24" s="115">
        <v>339</v>
      </c>
      <c r="AK24" s="114">
        <f t="shared" si="11"/>
        <v>-0.135693215339233</v>
      </c>
      <c r="AL24" s="115">
        <f t="shared" si="12"/>
        <v>3173</v>
      </c>
      <c r="AM24" s="93">
        <f t="shared" si="13"/>
        <v>4086</v>
      </c>
      <c r="AN24" s="94">
        <f t="shared" si="14"/>
        <v>-0.223445912873226</v>
      </c>
    </row>
    <row r="25" ht="22.5" customHeight="1" spans="1:40">
      <c r="A25" s="112" t="s">
        <v>328</v>
      </c>
      <c r="B25" s="113">
        <v>44</v>
      </c>
      <c r="C25" s="113">
        <v>69</v>
      </c>
      <c r="D25" s="114">
        <f t="shared" si="0"/>
        <v>-0.36231884057971</v>
      </c>
      <c r="E25" s="115">
        <v>18</v>
      </c>
      <c r="F25" s="115">
        <v>43</v>
      </c>
      <c r="G25" s="114">
        <f t="shared" si="1"/>
        <v>-0.581395348837209</v>
      </c>
      <c r="H25" s="115">
        <v>27</v>
      </c>
      <c r="I25" s="115">
        <v>78</v>
      </c>
      <c r="J25" s="114">
        <f t="shared" si="2"/>
        <v>-0.653846153846154</v>
      </c>
      <c r="K25" s="115">
        <v>61</v>
      </c>
      <c r="L25" s="115">
        <v>73</v>
      </c>
      <c r="M25" s="114">
        <f t="shared" si="3"/>
        <v>-0.164383561643836</v>
      </c>
      <c r="N25" s="115">
        <v>55</v>
      </c>
      <c r="O25" s="115">
        <v>57</v>
      </c>
      <c r="P25" s="114">
        <f t="shared" si="4"/>
        <v>-0.0350877192982456</v>
      </c>
      <c r="Q25" s="115">
        <v>49</v>
      </c>
      <c r="R25" s="115">
        <v>66</v>
      </c>
      <c r="S25" s="114">
        <f t="shared" si="5"/>
        <v>-0.257575757575758</v>
      </c>
      <c r="T25" s="115">
        <v>63</v>
      </c>
      <c r="U25" s="115">
        <v>69</v>
      </c>
      <c r="V25" s="114">
        <f t="shared" si="6"/>
        <v>-0.0869565217391304</v>
      </c>
      <c r="W25" s="115">
        <v>58</v>
      </c>
      <c r="X25" s="115">
        <v>88</v>
      </c>
      <c r="Y25" s="114">
        <f t="shared" si="7"/>
        <v>-0.340909090909091</v>
      </c>
      <c r="Z25" s="115">
        <v>73</v>
      </c>
      <c r="AA25" s="115">
        <v>77</v>
      </c>
      <c r="AB25" s="114">
        <f t="shared" si="8"/>
        <v>-0.051948051948052</v>
      </c>
      <c r="AC25" s="115">
        <v>58</v>
      </c>
      <c r="AD25" s="115">
        <v>71</v>
      </c>
      <c r="AE25" s="114">
        <f t="shared" si="9"/>
        <v>-0.183098591549296</v>
      </c>
      <c r="AF25" s="115">
        <v>69</v>
      </c>
      <c r="AG25" s="115">
        <v>78</v>
      </c>
      <c r="AH25" s="114">
        <f t="shared" si="10"/>
        <v>-0.115384615384615</v>
      </c>
      <c r="AI25" s="115">
        <v>75</v>
      </c>
      <c r="AJ25" s="115">
        <v>73</v>
      </c>
      <c r="AK25" s="114">
        <f t="shared" si="11"/>
        <v>0.0273972602739726</v>
      </c>
      <c r="AL25" s="115">
        <f t="shared" si="12"/>
        <v>650</v>
      </c>
      <c r="AM25" s="93">
        <f t="shared" si="13"/>
        <v>842</v>
      </c>
      <c r="AN25" s="94">
        <f t="shared" si="14"/>
        <v>-0.228028503562945</v>
      </c>
    </row>
    <row r="26" ht="22.5" customHeight="1" spans="1:40">
      <c r="A26" s="112" t="s">
        <v>55</v>
      </c>
      <c r="B26" s="113">
        <v>615</v>
      </c>
      <c r="C26" s="113">
        <v>707</v>
      </c>
      <c r="D26" s="114">
        <f t="shared" si="0"/>
        <v>-0.13012729844413</v>
      </c>
      <c r="E26" s="115">
        <v>304</v>
      </c>
      <c r="F26" s="115">
        <v>549</v>
      </c>
      <c r="G26" s="114">
        <f t="shared" si="1"/>
        <v>-0.446265938069217</v>
      </c>
      <c r="H26" s="115">
        <v>437</v>
      </c>
      <c r="I26" s="115">
        <v>758</v>
      </c>
      <c r="J26" s="114">
        <f t="shared" si="2"/>
        <v>-0.423482849604222</v>
      </c>
      <c r="K26" s="115">
        <v>464</v>
      </c>
      <c r="L26" s="115">
        <v>702</v>
      </c>
      <c r="M26" s="114">
        <f t="shared" si="3"/>
        <v>-0.339031339031339</v>
      </c>
      <c r="N26" s="115">
        <v>438</v>
      </c>
      <c r="O26" s="115">
        <v>703</v>
      </c>
      <c r="P26" s="114">
        <f t="shared" si="4"/>
        <v>-0.376955903271693</v>
      </c>
      <c r="Q26" s="115">
        <v>531</v>
      </c>
      <c r="R26" s="115">
        <v>713</v>
      </c>
      <c r="S26" s="114">
        <f t="shared" si="5"/>
        <v>-0.255259467040673</v>
      </c>
      <c r="T26" s="115">
        <v>607</v>
      </c>
      <c r="U26" s="115">
        <v>756</v>
      </c>
      <c r="V26" s="114">
        <f t="shared" si="6"/>
        <v>-0.197089947089947</v>
      </c>
      <c r="W26" s="115">
        <v>621</v>
      </c>
      <c r="X26" s="115">
        <v>666</v>
      </c>
      <c r="Y26" s="114">
        <f t="shared" si="7"/>
        <v>-0.0675675675675676</v>
      </c>
      <c r="Z26" s="115">
        <v>588</v>
      </c>
      <c r="AA26" s="115">
        <v>696</v>
      </c>
      <c r="AB26" s="114">
        <f t="shared" si="8"/>
        <v>-0.155172413793103</v>
      </c>
      <c r="AC26" s="115">
        <v>541</v>
      </c>
      <c r="AD26" s="115">
        <v>668</v>
      </c>
      <c r="AE26" s="114">
        <f t="shared" si="9"/>
        <v>-0.190119760479042</v>
      </c>
      <c r="AF26" s="115">
        <v>598</v>
      </c>
      <c r="AG26" s="115">
        <v>714</v>
      </c>
      <c r="AH26" s="114">
        <f t="shared" si="10"/>
        <v>-0.162464985994398</v>
      </c>
      <c r="AI26" s="115">
        <v>635</v>
      </c>
      <c r="AJ26" s="115">
        <v>704</v>
      </c>
      <c r="AK26" s="114">
        <f t="shared" si="11"/>
        <v>-0.0980113636363636</v>
      </c>
      <c r="AL26" s="115">
        <f t="shared" si="12"/>
        <v>6379</v>
      </c>
      <c r="AM26" s="93">
        <f t="shared" si="13"/>
        <v>8336</v>
      </c>
      <c r="AN26" s="94">
        <f t="shared" si="14"/>
        <v>-0.234764875239923</v>
      </c>
    </row>
    <row r="27" s="99" customFormat="1" ht="22.5" customHeight="1" spans="1:40">
      <c r="A27" s="112" t="s">
        <v>373</v>
      </c>
      <c r="B27" s="113">
        <v>121</v>
      </c>
      <c r="C27" s="113">
        <v>153</v>
      </c>
      <c r="D27" s="114">
        <f t="shared" si="0"/>
        <v>-0.209150326797386</v>
      </c>
      <c r="E27" s="115">
        <v>1</v>
      </c>
      <c r="F27" s="115">
        <v>102</v>
      </c>
      <c r="G27" s="114">
        <f t="shared" si="1"/>
        <v>-0.990196078431373</v>
      </c>
      <c r="H27" s="115">
        <v>70</v>
      </c>
      <c r="I27" s="115">
        <v>176</v>
      </c>
      <c r="J27" s="114">
        <f t="shared" si="2"/>
        <v>-0.602272727272727</v>
      </c>
      <c r="K27" s="115">
        <v>156</v>
      </c>
      <c r="L27" s="115">
        <v>179</v>
      </c>
      <c r="M27" s="114">
        <f t="shared" si="3"/>
        <v>-0.128491620111732</v>
      </c>
      <c r="N27" s="115">
        <v>132</v>
      </c>
      <c r="O27" s="115">
        <v>197</v>
      </c>
      <c r="P27" s="114">
        <f t="shared" si="4"/>
        <v>-0.32994923857868</v>
      </c>
      <c r="Q27" s="115">
        <v>130</v>
      </c>
      <c r="R27" s="115">
        <v>159</v>
      </c>
      <c r="S27" s="114">
        <f t="shared" si="5"/>
        <v>-0.182389937106918</v>
      </c>
      <c r="T27" s="115">
        <v>140</v>
      </c>
      <c r="U27" s="115">
        <v>199</v>
      </c>
      <c r="V27" s="114">
        <f t="shared" si="6"/>
        <v>-0.296482412060302</v>
      </c>
      <c r="W27" s="115">
        <v>152</v>
      </c>
      <c r="X27" s="115">
        <v>186</v>
      </c>
      <c r="Y27" s="114">
        <f t="shared" si="7"/>
        <v>-0.182795698924731</v>
      </c>
      <c r="Z27" s="115">
        <v>138</v>
      </c>
      <c r="AA27" s="115">
        <v>192</v>
      </c>
      <c r="AB27" s="114">
        <f t="shared" si="8"/>
        <v>-0.28125</v>
      </c>
      <c r="AC27" s="115">
        <v>112</v>
      </c>
      <c r="AD27" s="115">
        <v>134</v>
      </c>
      <c r="AE27" s="114">
        <f t="shared" si="9"/>
        <v>-0.164179104477612</v>
      </c>
      <c r="AF27" s="115">
        <v>133</v>
      </c>
      <c r="AG27" s="115">
        <v>149</v>
      </c>
      <c r="AH27" s="114">
        <f t="shared" si="10"/>
        <v>-0.10738255033557</v>
      </c>
      <c r="AI27" s="115">
        <v>163</v>
      </c>
      <c r="AJ27" s="115">
        <v>140</v>
      </c>
      <c r="AK27" s="114">
        <f t="shared" si="11"/>
        <v>0.164285714285714</v>
      </c>
      <c r="AL27" s="115">
        <f t="shared" si="12"/>
        <v>1448</v>
      </c>
      <c r="AM27" s="93">
        <f t="shared" si="13"/>
        <v>1966</v>
      </c>
      <c r="AN27" s="94">
        <f t="shared" si="14"/>
        <v>-0.263479145473042</v>
      </c>
    </row>
    <row r="28" ht="22.5" customHeight="1" spans="1:40">
      <c r="A28" s="112" t="s">
        <v>434</v>
      </c>
      <c r="B28" s="113">
        <v>197</v>
      </c>
      <c r="C28" s="113">
        <v>217</v>
      </c>
      <c r="D28" s="114">
        <f t="shared" si="0"/>
        <v>-0.0921658986175115</v>
      </c>
      <c r="E28" s="115">
        <v>45</v>
      </c>
      <c r="F28" s="115">
        <v>163</v>
      </c>
      <c r="G28" s="114">
        <f t="shared" si="1"/>
        <v>-0.723926380368098</v>
      </c>
      <c r="H28" s="115">
        <v>144</v>
      </c>
      <c r="I28" s="115">
        <v>206</v>
      </c>
      <c r="J28" s="114">
        <f t="shared" si="2"/>
        <v>-0.300970873786408</v>
      </c>
      <c r="K28" s="115">
        <v>184</v>
      </c>
      <c r="L28" s="115">
        <v>261</v>
      </c>
      <c r="M28" s="114">
        <f t="shared" si="3"/>
        <v>-0.295019157088123</v>
      </c>
      <c r="N28" s="115">
        <v>208</v>
      </c>
      <c r="O28" s="115">
        <v>258</v>
      </c>
      <c r="P28" s="114">
        <f t="shared" si="4"/>
        <v>-0.193798449612403</v>
      </c>
      <c r="Q28" s="115">
        <v>181</v>
      </c>
      <c r="R28" s="115">
        <v>257</v>
      </c>
      <c r="S28" s="114">
        <f t="shared" si="5"/>
        <v>-0.295719844357977</v>
      </c>
      <c r="T28" s="115">
        <v>207</v>
      </c>
      <c r="U28" s="115">
        <v>276</v>
      </c>
      <c r="V28" s="114">
        <f t="shared" si="6"/>
        <v>-0.25</v>
      </c>
      <c r="W28" s="115">
        <v>171</v>
      </c>
      <c r="X28" s="115">
        <v>285</v>
      </c>
      <c r="Y28" s="114">
        <f t="shared" si="7"/>
        <v>-0.4</v>
      </c>
      <c r="Z28" s="115">
        <v>178</v>
      </c>
      <c r="AA28" s="115">
        <v>244</v>
      </c>
      <c r="AB28" s="114">
        <f t="shared" si="8"/>
        <v>-0.270491803278689</v>
      </c>
      <c r="AC28" s="115">
        <v>174</v>
      </c>
      <c r="AD28" s="115">
        <v>226</v>
      </c>
      <c r="AE28" s="114">
        <f t="shared" si="9"/>
        <v>-0.230088495575221</v>
      </c>
      <c r="AF28" s="115">
        <v>176</v>
      </c>
      <c r="AG28" s="115">
        <v>211</v>
      </c>
      <c r="AH28" s="114">
        <f t="shared" si="10"/>
        <v>-0.165876777251185</v>
      </c>
      <c r="AI28" s="115">
        <v>193</v>
      </c>
      <c r="AJ28" s="115">
        <v>217</v>
      </c>
      <c r="AK28" s="114">
        <f t="shared" si="11"/>
        <v>-0.110599078341014</v>
      </c>
      <c r="AL28" s="115">
        <f t="shared" si="12"/>
        <v>2058</v>
      </c>
      <c r="AM28" s="93">
        <f t="shared" si="13"/>
        <v>2821</v>
      </c>
      <c r="AN28" s="94">
        <f t="shared" si="14"/>
        <v>-0.270471464019851</v>
      </c>
    </row>
    <row r="29" ht="22.5" customHeight="1" spans="1:40">
      <c r="A29" s="112" t="s">
        <v>435</v>
      </c>
      <c r="B29" s="113">
        <v>60</v>
      </c>
      <c r="C29" s="113">
        <v>78</v>
      </c>
      <c r="D29" s="114">
        <f t="shared" si="0"/>
        <v>-0.230769230769231</v>
      </c>
      <c r="E29" s="115">
        <v>7</v>
      </c>
      <c r="F29" s="115">
        <v>49</v>
      </c>
      <c r="G29" s="114">
        <f t="shared" si="1"/>
        <v>-0.857142857142857</v>
      </c>
      <c r="H29" s="115">
        <v>42</v>
      </c>
      <c r="I29" s="115">
        <v>85</v>
      </c>
      <c r="J29" s="114">
        <f t="shared" si="2"/>
        <v>-0.505882352941176</v>
      </c>
      <c r="K29" s="115">
        <v>69</v>
      </c>
      <c r="L29" s="115">
        <v>85</v>
      </c>
      <c r="M29" s="114">
        <f t="shared" si="3"/>
        <v>-0.188235294117647</v>
      </c>
      <c r="N29" s="115">
        <v>44</v>
      </c>
      <c r="O29" s="115">
        <v>76</v>
      </c>
      <c r="P29" s="114">
        <f t="shared" si="4"/>
        <v>-0.421052631578947</v>
      </c>
      <c r="Q29" s="115">
        <v>55</v>
      </c>
      <c r="R29" s="115">
        <v>77</v>
      </c>
      <c r="S29" s="114">
        <f t="shared" si="5"/>
        <v>-0.285714285714286</v>
      </c>
      <c r="T29" s="115">
        <v>59</v>
      </c>
      <c r="U29" s="115">
        <v>76</v>
      </c>
      <c r="V29" s="114">
        <f t="shared" si="6"/>
        <v>-0.223684210526316</v>
      </c>
      <c r="W29" s="115">
        <v>69</v>
      </c>
      <c r="X29" s="115">
        <v>79</v>
      </c>
      <c r="Y29" s="114">
        <f t="shared" si="7"/>
        <v>-0.126582278481013</v>
      </c>
      <c r="Z29" s="115">
        <v>75</v>
      </c>
      <c r="AA29" s="115">
        <v>82</v>
      </c>
      <c r="AB29" s="114">
        <f t="shared" si="8"/>
        <v>-0.0853658536585366</v>
      </c>
      <c r="AC29" s="115">
        <v>49</v>
      </c>
      <c r="AD29" s="115">
        <v>60</v>
      </c>
      <c r="AE29" s="114">
        <f t="shared" si="9"/>
        <v>-0.183333333333333</v>
      </c>
      <c r="AF29" s="115">
        <v>72</v>
      </c>
      <c r="AG29" s="115">
        <v>98</v>
      </c>
      <c r="AH29" s="114">
        <f t="shared" si="10"/>
        <v>-0.26530612244898</v>
      </c>
      <c r="AI29" s="115">
        <v>58</v>
      </c>
      <c r="AJ29" s="115">
        <v>82</v>
      </c>
      <c r="AK29" s="114">
        <f t="shared" si="11"/>
        <v>-0.292682926829268</v>
      </c>
      <c r="AL29" s="115">
        <f t="shared" si="12"/>
        <v>659</v>
      </c>
      <c r="AM29" s="93">
        <f t="shared" si="13"/>
        <v>927</v>
      </c>
      <c r="AN29" s="94">
        <f t="shared" si="14"/>
        <v>-0.289104638619202</v>
      </c>
    </row>
    <row r="30" ht="22.5" customHeight="1" spans="1:40">
      <c r="A30" s="112" t="s">
        <v>436</v>
      </c>
      <c r="B30" s="113">
        <v>46</v>
      </c>
      <c r="C30" s="113">
        <v>28</v>
      </c>
      <c r="D30" s="114">
        <f t="shared" si="0"/>
        <v>0.642857142857143</v>
      </c>
      <c r="E30" s="115">
        <v>0</v>
      </c>
      <c r="F30" s="115">
        <v>17</v>
      </c>
      <c r="G30" s="114">
        <f t="shared" si="1"/>
        <v>-1</v>
      </c>
      <c r="H30" s="115">
        <v>12</v>
      </c>
      <c r="I30" s="115">
        <v>27</v>
      </c>
      <c r="J30" s="114">
        <f t="shared" si="2"/>
        <v>-0.555555555555556</v>
      </c>
      <c r="K30" s="115">
        <v>24</v>
      </c>
      <c r="L30" s="115">
        <v>27</v>
      </c>
      <c r="M30" s="114">
        <f t="shared" si="3"/>
        <v>-0.111111111111111</v>
      </c>
      <c r="N30" s="115">
        <v>21</v>
      </c>
      <c r="O30" s="115">
        <v>35</v>
      </c>
      <c r="P30" s="114">
        <f t="shared" si="4"/>
        <v>-0.4</v>
      </c>
      <c r="Q30" s="115">
        <v>23</v>
      </c>
      <c r="R30" s="115">
        <v>53</v>
      </c>
      <c r="S30" s="114">
        <f t="shared" si="5"/>
        <v>-0.566037735849057</v>
      </c>
      <c r="T30" s="115">
        <v>52</v>
      </c>
      <c r="U30" s="115">
        <v>72</v>
      </c>
      <c r="V30" s="114">
        <f t="shared" si="6"/>
        <v>-0.277777777777778</v>
      </c>
      <c r="W30" s="115">
        <v>54</v>
      </c>
      <c r="X30" s="115">
        <v>63</v>
      </c>
      <c r="Y30" s="114">
        <f t="shared" si="7"/>
        <v>-0.142857142857143</v>
      </c>
      <c r="Z30" s="115">
        <v>28</v>
      </c>
      <c r="AA30" s="115">
        <v>54</v>
      </c>
      <c r="AB30" s="114">
        <f t="shared" si="8"/>
        <v>-0.481481481481481</v>
      </c>
      <c r="AC30" s="115">
        <v>24</v>
      </c>
      <c r="AD30" s="115">
        <v>42</v>
      </c>
      <c r="AE30" s="114">
        <f t="shared" si="9"/>
        <v>-0.428571428571429</v>
      </c>
      <c r="AF30" s="115">
        <v>23</v>
      </c>
      <c r="AG30" s="115">
        <v>39</v>
      </c>
      <c r="AH30" s="114">
        <f t="shared" si="10"/>
        <v>-0.41025641025641</v>
      </c>
      <c r="AI30" s="115">
        <v>25</v>
      </c>
      <c r="AJ30" s="115">
        <v>29</v>
      </c>
      <c r="AK30" s="114">
        <f t="shared" si="11"/>
        <v>-0.137931034482759</v>
      </c>
      <c r="AL30" s="115">
        <f t="shared" si="12"/>
        <v>332</v>
      </c>
      <c r="AM30" s="93">
        <f t="shared" si="13"/>
        <v>486</v>
      </c>
      <c r="AN30" s="94">
        <f t="shared" si="14"/>
        <v>-0.316872427983539</v>
      </c>
    </row>
    <row r="31" ht="22.5" customHeight="1" spans="1:40">
      <c r="A31" s="112" t="s">
        <v>79</v>
      </c>
      <c r="B31" s="113">
        <v>282</v>
      </c>
      <c r="C31" s="113">
        <v>323</v>
      </c>
      <c r="D31" s="114">
        <f t="shared" si="0"/>
        <v>-0.126934984520124</v>
      </c>
      <c r="E31" s="115">
        <v>64</v>
      </c>
      <c r="F31" s="115">
        <v>258</v>
      </c>
      <c r="G31" s="114">
        <f t="shared" si="1"/>
        <v>-0.751937984496124</v>
      </c>
      <c r="H31" s="115">
        <v>100</v>
      </c>
      <c r="I31" s="115">
        <v>346</v>
      </c>
      <c r="J31" s="114">
        <f t="shared" si="2"/>
        <v>-0.710982658959538</v>
      </c>
      <c r="K31" s="115">
        <v>158</v>
      </c>
      <c r="L31" s="115">
        <v>320</v>
      </c>
      <c r="M31" s="114">
        <f t="shared" si="3"/>
        <v>-0.50625</v>
      </c>
      <c r="N31" s="115">
        <v>186</v>
      </c>
      <c r="O31" s="115">
        <v>336</v>
      </c>
      <c r="P31" s="114">
        <f t="shared" si="4"/>
        <v>-0.446428571428571</v>
      </c>
      <c r="Q31" s="115">
        <v>218</v>
      </c>
      <c r="R31" s="115">
        <v>321</v>
      </c>
      <c r="S31" s="114">
        <f t="shared" si="5"/>
        <v>-0.320872274143302</v>
      </c>
      <c r="T31" s="115">
        <v>180</v>
      </c>
      <c r="U31" s="115">
        <v>318</v>
      </c>
      <c r="V31" s="114">
        <f t="shared" si="6"/>
        <v>-0.433962264150943</v>
      </c>
      <c r="W31" s="115">
        <v>213</v>
      </c>
      <c r="X31" s="115">
        <v>302</v>
      </c>
      <c r="Y31" s="114">
        <f t="shared" si="7"/>
        <v>-0.294701986754967</v>
      </c>
      <c r="Z31" s="115">
        <v>262</v>
      </c>
      <c r="AA31" s="115">
        <v>312</v>
      </c>
      <c r="AB31" s="114">
        <f t="shared" si="8"/>
        <v>-0.16025641025641</v>
      </c>
      <c r="AC31" s="115">
        <v>213</v>
      </c>
      <c r="AD31" s="115">
        <v>308</v>
      </c>
      <c r="AE31" s="114">
        <f t="shared" si="9"/>
        <v>-0.308441558441558</v>
      </c>
      <c r="AF31" s="115">
        <v>222</v>
      </c>
      <c r="AG31" s="115">
        <v>360</v>
      </c>
      <c r="AH31" s="114">
        <f t="shared" si="10"/>
        <v>-0.383333333333333</v>
      </c>
      <c r="AI31" s="115">
        <v>244</v>
      </c>
      <c r="AJ31" s="115">
        <v>313</v>
      </c>
      <c r="AK31" s="114">
        <f t="shared" si="11"/>
        <v>-0.220447284345048</v>
      </c>
      <c r="AL31" s="115">
        <f t="shared" si="12"/>
        <v>2342</v>
      </c>
      <c r="AM31" s="93">
        <f t="shared" si="13"/>
        <v>3817</v>
      </c>
      <c r="AN31" s="94">
        <f t="shared" si="14"/>
        <v>-0.386429132826827</v>
      </c>
    </row>
    <row r="32" ht="22.5" customHeight="1" spans="1:40">
      <c r="A32" s="112" t="s">
        <v>73</v>
      </c>
      <c r="B32" s="113">
        <v>42</v>
      </c>
      <c r="C32" s="113">
        <v>40</v>
      </c>
      <c r="D32" s="114">
        <f t="shared" si="0"/>
        <v>0.05</v>
      </c>
      <c r="E32" s="115">
        <v>0</v>
      </c>
      <c r="F32" s="115">
        <v>35</v>
      </c>
      <c r="G32" s="114">
        <f t="shared" si="1"/>
        <v>-1</v>
      </c>
      <c r="H32" s="115">
        <v>8</v>
      </c>
      <c r="I32" s="115">
        <v>40</v>
      </c>
      <c r="J32" s="114">
        <f t="shared" si="2"/>
        <v>-0.8</v>
      </c>
      <c r="K32" s="115">
        <v>25</v>
      </c>
      <c r="L32" s="115">
        <v>46</v>
      </c>
      <c r="M32" s="114">
        <f t="shared" si="3"/>
        <v>-0.456521739130435</v>
      </c>
      <c r="N32" s="115">
        <v>26</v>
      </c>
      <c r="O32" s="115">
        <v>45</v>
      </c>
      <c r="P32" s="114">
        <f t="shared" si="4"/>
        <v>-0.422222222222222</v>
      </c>
      <c r="Q32" s="115">
        <v>29</v>
      </c>
      <c r="R32" s="115">
        <v>46</v>
      </c>
      <c r="S32" s="114">
        <f t="shared" si="5"/>
        <v>-0.369565217391304</v>
      </c>
      <c r="T32" s="115">
        <v>36</v>
      </c>
      <c r="U32" s="115">
        <v>48</v>
      </c>
      <c r="V32" s="114">
        <f t="shared" si="6"/>
        <v>-0.25</v>
      </c>
      <c r="W32" s="115">
        <v>33</v>
      </c>
      <c r="X32" s="115">
        <v>54</v>
      </c>
      <c r="Y32" s="114">
        <f t="shared" si="7"/>
        <v>-0.388888888888889</v>
      </c>
      <c r="Z32" s="115">
        <v>33</v>
      </c>
      <c r="AA32" s="115">
        <v>45</v>
      </c>
      <c r="AB32" s="114">
        <f t="shared" si="8"/>
        <v>-0.266666666666667</v>
      </c>
      <c r="AC32" s="115">
        <v>14</v>
      </c>
      <c r="AD32" s="115">
        <v>38</v>
      </c>
      <c r="AE32" s="114">
        <f t="shared" si="9"/>
        <v>-0.631578947368421</v>
      </c>
      <c r="AF32" s="115">
        <v>34</v>
      </c>
      <c r="AG32" s="115">
        <v>47</v>
      </c>
      <c r="AH32" s="114">
        <f t="shared" si="10"/>
        <v>-0.276595744680851</v>
      </c>
      <c r="AI32" s="115">
        <v>35</v>
      </c>
      <c r="AJ32" s="115">
        <v>49</v>
      </c>
      <c r="AK32" s="114">
        <f t="shared" si="11"/>
        <v>-0.285714285714286</v>
      </c>
      <c r="AL32" s="115">
        <f t="shared" si="12"/>
        <v>315</v>
      </c>
      <c r="AM32" s="93">
        <f t="shared" si="13"/>
        <v>533</v>
      </c>
      <c r="AN32" s="94">
        <f t="shared" si="14"/>
        <v>-0.409005628517824</v>
      </c>
    </row>
    <row r="33" ht="22.5" customHeight="1" spans="1:40">
      <c r="A33" s="112" t="s">
        <v>18</v>
      </c>
      <c r="B33" s="113">
        <v>66</v>
      </c>
      <c r="C33" s="113">
        <v>59</v>
      </c>
      <c r="D33" s="114">
        <f t="shared" si="0"/>
        <v>0.11864406779661</v>
      </c>
      <c r="E33" s="115">
        <v>7</v>
      </c>
      <c r="F33" s="115">
        <v>48</v>
      </c>
      <c r="G33" s="114">
        <f t="shared" si="1"/>
        <v>-0.854166666666667</v>
      </c>
      <c r="H33" s="115">
        <v>30</v>
      </c>
      <c r="I33" s="115">
        <v>73</v>
      </c>
      <c r="J33" s="114">
        <f t="shared" si="2"/>
        <v>-0.589041095890411</v>
      </c>
      <c r="K33" s="115">
        <v>44</v>
      </c>
      <c r="L33" s="115">
        <v>68</v>
      </c>
      <c r="M33" s="114">
        <f t="shared" si="3"/>
        <v>-0.352941176470588</v>
      </c>
      <c r="N33" s="115">
        <v>32</v>
      </c>
      <c r="O33" s="115">
        <v>53</v>
      </c>
      <c r="P33" s="114">
        <f t="shared" si="4"/>
        <v>-0.39622641509434</v>
      </c>
      <c r="Q33" s="115">
        <v>37</v>
      </c>
      <c r="R33" s="115">
        <v>65</v>
      </c>
      <c r="S33" s="114">
        <f t="shared" si="5"/>
        <v>-0.430769230769231</v>
      </c>
      <c r="T33" s="115">
        <v>52</v>
      </c>
      <c r="U33" s="115">
        <v>67</v>
      </c>
      <c r="V33" s="114">
        <f t="shared" si="6"/>
        <v>-0.223880597014925</v>
      </c>
      <c r="W33" s="115">
        <v>38</v>
      </c>
      <c r="X33" s="115">
        <v>75</v>
      </c>
      <c r="Y33" s="114">
        <f t="shared" si="7"/>
        <v>-0.493333333333333</v>
      </c>
      <c r="Z33" s="115">
        <v>52</v>
      </c>
      <c r="AA33" s="115">
        <v>58</v>
      </c>
      <c r="AB33" s="114">
        <f t="shared" si="8"/>
        <v>-0.103448275862069</v>
      </c>
      <c r="AC33" s="115">
        <v>21</v>
      </c>
      <c r="AD33" s="115">
        <v>64</v>
      </c>
      <c r="AE33" s="114">
        <f t="shared" si="9"/>
        <v>-0.671875</v>
      </c>
      <c r="AF33" s="115">
        <v>20</v>
      </c>
      <c r="AG33" s="115">
        <v>81</v>
      </c>
      <c r="AH33" s="114">
        <f t="shared" si="10"/>
        <v>-0.753086419753086</v>
      </c>
      <c r="AI33" s="115">
        <v>27</v>
      </c>
      <c r="AJ33" s="115">
        <v>64</v>
      </c>
      <c r="AK33" s="114">
        <f t="shared" si="11"/>
        <v>-0.578125</v>
      </c>
      <c r="AL33" s="115">
        <f t="shared" si="12"/>
        <v>426</v>
      </c>
      <c r="AM33" s="93">
        <f t="shared" si="13"/>
        <v>775</v>
      </c>
      <c r="AN33" s="94">
        <f t="shared" si="14"/>
        <v>-0.450322580645161</v>
      </c>
    </row>
    <row r="34" ht="22.5" customHeight="1" spans="1:40">
      <c r="A34" s="112" t="s">
        <v>8</v>
      </c>
      <c r="B34" s="113">
        <v>309</v>
      </c>
      <c r="C34" s="113">
        <v>355</v>
      </c>
      <c r="D34" s="114">
        <f t="shared" si="0"/>
        <v>-0.129577464788732</v>
      </c>
      <c r="E34" s="115">
        <v>92</v>
      </c>
      <c r="F34" s="115">
        <v>286</v>
      </c>
      <c r="G34" s="114">
        <f t="shared" si="1"/>
        <v>-0.678321678321678</v>
      </c>
      <c r="H34" s="115">
        <v>111</v>
      </c>
      <c r="I34" s="115">
        <v>340</v>
      </c>
      <c r="J34" s="114">
        <f t="shared" si="2"/>
        <v>-0.673529411764706</v>
      </c>
      <c r="K34" s="115">
        <v>116</v>
      </c>
      <c r="L34" s="115">
        <v>354</v>
      </c>
      <c r="M34" s="114">
        <f t="shared" si="3"/>
        <v>-0.672316384180791</v>
      </c>
      <c r="N34" s="115">
        <v>104</v>
      </c>
      <c r="O34" s="115">
        <v>304</v>
      </c>
      <c r="P34" s="114">
        <f t="shared" si="4"/>
        <v>-0.657894736842105</v>
      </c>
      <c r="Q34" s="115">
        <v>101</v>
      </c>
      <c r="R34" s="115">
        <v>265</v>
      </c>
      <c r="S34" s="114">
        <f t="shared" si="5"/>
        <v>-0.618867924528302</v>
      </c>
      <c r="T34" s="115">
        <v>98</v>
      </c>
      <c r="U34" s="115">
        <v>290</v>
      </c>
      <c r="V34" s="114">
        <f t="shared" si="6"/>
        <v>-0.662068965517241</v>
      </c>
      <c r="W34" s="115">
        <v>121</v>
      </c>
      <c r="X34" s="115">
        <v>309</v>
      </c>
      <c r="Y34" s="114">
        <f t="shared" si="7"/>
        <v>-0.608414239482201</v>
      </c>
      <c r="Z34" s="115">
        <v>112</v>
      </c>
      <c r="AA34" s="115">
        <v>285</v>
      </c>
      <c r="AB34" s="114">
        <f t="shared" si="8"/>
        <v>-0.607017543859649</v>
      </c>
      <c r="AC34" s="115">
        <v>159</v>
      </c>
      <c r="AD34" s="115">
        <v>297</v>
      </c>
      <c r="AE34" s="114">
        <f t="shared" si="9"/>
        <v>-0.464646464646465</v>
      </c>
      <c r="AF34" s="115">
        <v>237</v>
      </c>
      <c r="AG34" s="115">
        <v>338</v>
      </c>
      <c r="AH34" s="114">
        <f t="shared" si="10"/>
        <v>-0.298816568047337</v>
      </c>
      <c r="AI34" s="115">
        <v>231</v>
      </c>
      <c r="AJ34" s="115">
        <v>328</v>
      </c>
      <c r="AK34" s="114">
        <f t="shared" si="11"/>
        <v>-0.295731707317073</v>
      </c>
      <c r="AL34" s="115">
        <f t="shared" si="12"/>
        <v>1791</v>
      </c>
      <c r="AM34" s="93">
        <f t="shared" si="13"/>
        <v>3751</v>
      </c>
      <c r="AN34" s="94">
        <f t="shared" si="14"/>
        <v>-0.522527326046388</v>
      </c>
    </row>
    <row r="35" ht="22.5" customHeight="1" spans="1:40">
      <c r="A35" s="116" t="s">
        <v>437</v>
      </c>
      <c r="B35" s="117"/>
      <c r="C35" s="117"/>
      <c r="D35" s="118"/>
      <c r="E35" s="119"/>
      <c r="F35" s="119"/>
      <c r="G35" s="118"/>
      <c r="H35" s="119"/>
      <c r="I35" s="119"/>
      <c r="J35" s="118"/>
      <c r="K35" s="119"/>
      <c r="L35" s="119"/>
      <c r="M35" s="118"/>
      <c r="N35" s="119"/>
      <c r="O35" s="119"/>
      <c r="P35" s="118"/>
      <c r="Q35" s="119"/>
      <c r="R35" s="119"/>
      <c r="S35" s="118"/>
      <c r="T35" s="119"/>
      <c r="U35" s="119"/>
      <c r="V35" s="118"/>
      <c r="W35" s="119"/>
      <c r="X35" s="119"/>
      <c r="Y35" s="118"/>
      <c r="Z35" s="119"/>
      <c r="AA35" s="119"/>
      <c r="AB35" s="118"/>
      <c r="AC35" s="119">
        <v>5</v>
      </c>
      <c r="AD35" s="119" t="s">
        <v>438</v>
      </c>
      <c r="AE35" s="95" t="s">
        <v>438</v>
      </c>
      <c r="AF35" s="119">
        <v>50</v>
      </c>
      <c r="AG35" s="119"/>
      <c r="AH35" s="95" t="s">
        <v>438</v>
      </c>
      <c r="AI35" s="119">
        <v>42</v>
      </c>
      <c r="AJ35" s="95" t="s">
        <v>438</v>
      </c>
      <c r="AK35" s="95" t="s">
        <v>438</v>
      </c>
      <c r="AL35" s="119">
        <f t="shared" si="12"/>
        <v>97</v>
      </c>
      <c r="AM35" s="95" t="s">
        <v>438</v>
      </c>
      <c r="AN35" s="95" t="s">
        <v>438</v>
      </c>
    </row>
    <row r="36" ht="22.5" customHeight="1" spans="1:40">
      <c r="A36" s="120" t="s">
        <v>439</v>
      </c>
      <c r="B36" s="121">
        <f>SUM(B3:B34)</f>
        <v>6836</v>
      </c>
      <c r="C36" s="121">
        <f>SUM(C3:C34)</f>
        <v>7222</v>
      </c>
      <c r="D36" s="122">
        <f>(B36-C36)/C36</f>
        <v>-0.0534477983937967</v>
      </c>
      <c r="E36" s="123">
        <f>SUM(E3:E34)</f>
        <v>1990</v>
      </c>
      <c r="F36" s="123">
        <f>SUM(F3:F34)</f>
        <v>5285</v>
      </c>
      <c r="G36" s="122">
        <f>(E36-F36)/F36</f>
        <v>-0.623462630085147</v>
      </c>
      <c r="H36" s="123">
        <f>SUM(H3:H34)</f>
        <v>4321</v>
      </c>
      <c r="I36" s="123">
        <f>SUM(I3:I34)</f>
        <v>7829</v>
      </c>
      <c r="J36" s="122">
        <f>(H36-I36)/I36</f>
        <v>-0.448077659982118</v>
      </c>
      <c r="K36" s="123">
        <f>SUM(K3:K34)</f>
        <v>6252</v>
      </c>
      <c r="L36" s="123">
        <f>SUM(L3:L34)</f>
        <v>7818</v>
      </c>
      <c r="M36" s="122">
        <f>(K36-L36)/L36</f>
        <v>-0.200306983883346</v>
      </c>
      <c r="N36" s="123">
        <f>SUM(N3:N34)</f>
        <v>6081</v>
      </c>
      <c r="O36" s="123">
        <f>SUM(O3:O34)</f>
        <v>7665</v>
      </c>
      <c r="P36" s="122">
        <f>(N36-O36)/O36</f>
        <v>-0.20665362035225</v>
      </c>
      <c r="Q36" s="123">
        <f>SUM(Q3:Q34)</f>
        <v>6709</v>
      </c>
      <c r="R36" s="123">
        <f>SUM(R3:R34)</f>
        <v>7519</v>
      </c>
      <c r="S36" s="122">
        <f>(Q36-R36)/R36</f>
        <v>-0.107727091368533</v>
      </c>
      <c r="T36" s="123">
        <f>SUM(T3:T34)</f>
        <v>7196</v>
      </c>
      <c r="U36" s="123">
        <f>SUM(U3:U34)</f>
        <v>8233</v>
      </c>
      <c r="V36" s="122">
        <f>(T36-U36)/U36</f>
        <v>-0.125956516458156</v>
      </c>
      <c r="W36" s="123">
        <f>SUM(W3:W34)</f>
        <v>7259</v>
      </c>
      <c r="X36" s="123">
        <f>SUM(X3:X34)</f>
        <v>8016</v>
      </c>
      <c r="Y36" s="122">
        <f>(W36-X36)/X36</f>
        <v>-0.094436127744511</v>
      </c>
      <c r="Z36" s="123">
        <f>SUM(Z3:Z34)</f>
        <v>7953</v>
      </c>
      <c r="AA36" s="123">
        <f>SUM(AA3:AA34)</f>
        <v>8066</v>
      </c>
      <c r="AB36" s="122">
        <f>(Z36-AA36)/AA36</f>
        <v>-0.014009422266303</v>
      </c>
      <c r="AC36" s="123">
        <f>SUM(AC3:AC35)</f>
        <v>6889</v>
      </c>
      <c r="AD36" s="123">
        <f>SUM(AD3:AD35)</f>
        <v>7323</v>
      </c>
      <c r="AE36" s="122">
        <f>(AC36-AD36)/AD36</f>
        <v>-0.0592653284173153</v>
      </c>
      <c r="AF36" s="123">
        <f>SUM(AF3:AF35)</f>
        <v>7789</v>
      </c>
      <c r="AG36" s="123">
        <f>SUM(AG3:AG34)</f>
        <v>8325</v>
      </c>
      <c r="AH36" s="122">
        <f>(AF36-AG36)/AG36</f>
        <v>-0.0643843843843844</v>
      </c>
      <c r="AI36" s="123">
        <f>SUM(AI3:AI35)</f>
        <v>8134</v>
      </c>
      <c r="AJ36" s="123">
        <f>SUM(AJ3:AJ34)</f>
        <v>8301</v>
      </c>
      <c r="AK36" s="122">
        <f>(AI36-AJ36)/AJ36</f>
        <v>-0.0201180580652933</v>
      </c>
      <c r="AL36" s="123">
        <f>SUM(AL3:AL35)</f>
        <v>77409</v>
      </c>
      <c r="AM36" s="123">
        <f>SUM(AM3:AM35)</f>
        <v>91602</v>
      </c>
      <c r="AN36" s="98">
        <f>(AL36-AM36)/AM36</f>
        <v>-0.154942031833366</v>
      </c>
    </row>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0"/>
  <sheetViews>
    <sheetView workbookViewId="0">
      <selection activeCell="A35" sqref="A35"/>
    </sheetView>
  </sheetViews>
  <sheetFormatPr defaultColWidth="11" defaultRowHeight="14.25"/>
  <cols>
    <col min="1" max="1" width="56.6" style="63" customWidth="1"/>
    <col min="2" max="2" width="8.7" style="63" hidden="1" customWidth="1"/>
    <col min="3" max="3" width="12.6" style="63" hidden="1" customWidth="1"/>
    <col min="4" max="4" width="10.5" style="63" hidden="1" customWidth="1"/>
    <col min="5" max="5" width="7.5" style="63" hidden="1" customWidth="1"/>
    <col min="6" max="6" width="13.4" style="63" hidden="1" customWidth="1"/>
    <col min="7" max="7" width="10.5" style="63" hidden="1" customWidth="1"/>
    <col min="8" max="8" width="8.7" style="63" hidden="1" customWidth="1"/>
    <col min="9" max="9" width="12.6" style="63" hidden="1" customWidth="1"/>
    <col min="10" max="10" width="10.5" style="63" hidden="1" customWidth="1"/>
    <col min="11" max="11" width="8.7" style="63" hidden="1" customWidth="1"/>
    <col min="12" max="12" width="13.4" style="63" hidden="1" customWidth="1"/>
    <col min="13" max="13" width="10.5" style="63" hidden="1" customWidth="1"/>
    <col min="14" max="14" width="8.7" style="63" hidden="1" customWidth="1"/>
    <col min="15" max="15" width="12.6" style="63" hidden="1" customWidth="1"/>
    <col min="16" max="16" width="10.5" style="63" hidden="1" customWidth="1"/>
    <col min="17" max="17" width="8.7" style="63" hidden="1" customWidth="1"/>
    <col min="18" max="18" width="13.4" style="63" hidden="1" customWidth="1"/>
    <col min="19" max="19" width="10.5" style="63" hidden="1" customWidth="1"/>
    <col min="20" max="20" width="8.7" style="63" hidden="1" customWidth="1"/>
    <col min="21" max="21" width="12.6" style="63" hidden="1" customWidth="1"/>
    <col min="22" max="22" width="10.5" style="63" hidden="1" customWidth="1"/>
    <col min="23" max="23" width="8.7" style="63" hidden="1" customWidth="1"/>
    <col min="24" max="24" width="13.4" style="63" hidden="1" customWidth="1"/>
    <col min="25" max="25" width="10.5" style="63" hidden="1" customWidth="1"/>
    <col min="26" max="26" width="8.7" style="63" hidden="1" customWidth="1"/>
    <col min="27" max="27" width="12.6" style="63" hidden="1" customWidth="1"/>
    <col min="28" max="28" width="10.5" style="63" hidden="1" customWidth="1"/>
    <col min="29" max="29" width="8.7" style="63" hidden="1" customWidth="1"/>
    <col min="30" max="30" width="14.8" style="63" hidden="1" customWidth="1"/>
    <col min="31" max="31" width="10.5" style="63" hidden="1" customWidth="1"/>
    <col min="32" max="32" width="8.7" style="63" hidden="1" customWidth="1"/>
    <col min="33" max="33" width="13.9" style="63" hidden="1" customWidth="1"/>
    <col min="34" max="34" width="10.5" style="63" hidden="1" customWidth="1"/>
    <col min="35" max="35" width="8.7" style="63" hidden="1" customWidth="1"/>
    <col min="36" max="36" width="14.8" style="63" hidden="1" customWidth="1"/>
    <col min="37" max="37" width="10.5" style="63" hidden="1" customWidth="1"/>
    <col min="38" max="38" width="17.2" style="63" customWidth="1"/>
    <col min="39" max="40" width="10.5" style="63" customWidth="1"/>
    <col min="41" max="42" width="9" style="63" customWidth="1"/>
    <col min="43" max="43" width="11.6" style="63" customWidth="1"/>
    <col min="44" max="16384" width="11" style="63"/>
  </cols>
  <sheetData>
    <row r="1" ht="28.05" customHeight="1" spans="1:38">
      <c r="A1" s="64" t="s">
        <v>470</v>
      </c>
      <c r="B1" s="64"/>
      <c r="C1" s="64"/>
      <c r="D1" s="64"/>
      <c r="E1" s="65"/>
      <c r="F1" s="64"/>
      <c r="G1" s="66"/>
      <c r="H1" s="66"/>
      <c r="I1" s="66"/>
      <c r="J1" s="66"/>
      <c r="K1" s="66"/>
      <c r="L1" s="66"/>
      <c r="M1" s="66"/>
      <c r="N1" s="89"/>
      <c r="O1" s="66"/>
      <c r="P1" s="66"/>
      <c r="Q1" s="66"/>
      <c r="R1" s="66"/>
      <c r="S1" s="90"/>
      <c r="T1" s="89"/>
      <c r="U1" s="66"/>
      <c r="V1" s="66"/>
      <c r="W1" s="89"/>
      <c r="X1" s="66"/>
      <c r="Y1" s="90"/>
      <c r="Z1" s="89"/>
      <c r="AA1" s="66"/>
      <c r="AB1" s="66"/>
      <c r="AC1" s="89"/>
      <c r="AD1" s="66"/>
      <c r="AE1" s="66"/>
      <c r="AF1" s="89"/>
      <c r="AG1" s="66"/>
      <c r="AH1" s="90"/>
      <c r="AI1" s="89"/>
      <c r="AJ1" s="66"/>
      <c r="AK1" s="90"/>
      <c r="AL1" s="89"/>
    </row>
    <row r="2" ht="40.05" customHeight="1" spans="1:40">
      <c r="A2" s="67" t="s">
        <v>441</v>
      </c>
      <c r="B2" s="67" t="s">
        <v>414</v>
      </c>
      <c r="C2" s="68">
        <v>43466</v>
      </c>
      <c r="D2" s="69" t="s">
        <v>415</v>
      </c>
      <c r="E2" s="70" t="s">
        <v>416</v>
      </c>
      <c r="F2" s="69">
        <v>43497</v>
      </c>
      <c r="G2" s="69" t="s">
        <v>415</v>
      </c>
      <c r="H2" s="69" t="s">
        <v>417</v>
      </c>
      <c r="I2" s="68">
        <v>43525</v>
      </c>
      <c r="J2" s="69" t="s">
        <v>415</v>
      </c>
      <c r="K2" s="69" t="s">
        <v>418</v>
      </c>
      <c r="L2" s="69">
        <v>43556</v>
      </c>
      <c r="M2" s="69" t="s">
        <v>415</v>
      </c>
      <c r="N2" s="70" t="s">
        <v>419</v>
      </c>
      <c r="O2" s="68">
        <v>43586</v>
      </c>
      <c r="P2" s="69" t="s">
        <v>415</v>
      </c>
      <c r="Q2" s="69" t="s">
        <v>420</v>
      </c>
      <c r="R2" s="69">
        <v>43617</v>
      </c>
      <c r="S2" s="91" t="s">
        <v>415</v>
      </c>
      <c r="T2" s="70" t="s">
        <v>421</v>
      </c>
      <c r="U2" s="68">
        <v>43647</v>
      </c>
      <c r="V2" s="69" t="s">
        <v>415</v>
      </c>
      <c r="W2" s="70" t="s">
        <v>423</v>
      </c>
      <c r="X2" s="69">
        <v>43678</v>
      </c>
      <c r="Y2" s="91" t="s">
        <v>415</v>
      </c>
      <c r="Z2" s="70" t="s">
        <v>424</v>
      </c>
      <c r="AA2" s="68">
        <v>43709</v>
      </c>
      <c r="AB2" s="69" t="s">
        <v>415</v>
      </c>
      <c r="AC2" s="70" t="s">
        <v>425</v>
      </c>
      <c r="AD2" s="69">
        <v>43739</v>
      </c>
      <c r="AE2" s="69" t="s">
        <v>415</v>
      </c>
      <c r="AF2" s="70" t="s">
        <v>426</v>
      </c>
      <c r="AG2" s="68">
        <v>43770</v>
      </c>
      <c r="AH2" s="91" t="s">
        <v>415</v>
      </c>
      <c r="AI2" s="70" t="s">
        <v>427</v>
      </c>
      <c r="AJ2" s="69">
        <v>43800</v>
      </c>
      <c r="AK2" s="91" t="s">
        <v>415</v>
      </c>
      <c r="AL2" s="69" t="s">
        <v>471</v>
      </c>
      <c r="AM2" s="69" t="s">
        <v>472</v>
      </c>
      <c r="AN2" s="91" t="s">
        <v>430</v>
      </c>
    </row>
    <row r="3" ht="19.5" customHeight="1" spans="1:40">
      <c r="A3" s="71" t="s">
        <v>73</v>
      </c>
      <c r="B3" s="72">
        <v>6730</v>
      </c>
      <c r="C3" s="72">
        <v>10920</v>
      </c>
      <c r="D3" s="73">
        <v>-0.383699633699634</v>
      </c>
      <c r="E3" s="74">
        <v>2995</v>
      </c>
      <c r="F3" s="74">
        <v>4474</v>
      </c>
      <c r="G3" s="73">
        <v>-0.330576665176576</v>
      </c>
      <c r="H3" s="74">
        <v>1896</v>
      </c>
      <c r="I3" s="74">
        <v>5302</v>
      </c>
      <c r="J3" s="73">
        <v>-0.642399094681252</v>
      </c>
      <c r="K3" s="74">
        <v>4733</v>
      </c>
      <c r="L3" s="74">
        <v>5252</v>
      </c>
      <c r="M3" s="73">
        <v>-0.0988194973343488</v>
      </c>
      <c r="N3" s="74">
        <v>11115</v>
      </c>
      <c r="O3" s="74">
        <v>4308</v>
      </c>
      <c r="P3" s="73">
        <v>1.58008356545961</v>
      </c>
      <c r="Q3" s="74">
        <v>13069</v>
      </c>
      <c r="R3" s="74">
        <v>4150</v>
      </c>
      <c r="S3" s="73">
        <v>2.14915662650602</v>
      </c>
      <c r="T3" s="74">
        <v>13613</v>
      </c>
      <c r="U3" s="74">
        <v>4050</v>
      </c>
      <c r="V3" s="73">
        <v>2.36123456790123</v>
      </c>
      <c r="W3" s="74">
        <v>13330</v>
      </c>
      <c r="X3" s="74">
        <v>5162</v>
      </c>
      <c r="Y3" s="73">
        <v>1.58233242929097</v>
      </c>
      <c r="Z3" s="74">
        <v>12305</v>
      </c>
      <c r="AA3" s="74">
        <v>5044</v>
      </c>
      <c r="AB3" s="73">
        <v>1.43953211736717</v>
      </c>
      <c r="AC3" s="74">
        <v>10517</v>
      </c>
      <c r="AD3" s="74">
        <v>4111</v>
      </c>
      <c r="AE3" s="73">
        <v>1.55825833130625</v>
      </c>
      <c r="AF3" s="74">
        <v>17318</v>
      </c>
      <c r="AG3" s="74">
        <v>4994</v>
      </c>
      <c r="AH3" s="73">
        <v>2.46776131357629</v>
      </c>
      <c r="AI3" s="74">
        <v>16819</v>
      </c>
      <c r="AJ3" s="74">
        <v>9367</v>
      </c>
      <c r="AK3" s="73">
        <v>0.795558876908295</v>
      </c>
      <c r="AL3" s="92">
        <v>124440</v>
      </c>
      <c r="AM3" s="93">
        <v>67134</v>
      </c>
      <c r="AN3" s="94">
        <v>0.853606220395031</v>
      </c>
    </row>
    <row r="4" ht="19.5" customHeight="1" spans="1:40">
      <c r="A4" s="75" t="s">
        <v>341</v>
      </c>
      <c r="B4" s="72">
        <v>509</v>
      </c>
      <c r="C4" s="72">
        <v>373</v>
      </c>
      <c r="D4" s="73">
        <v>0.364611260053619</v>
      </c>
      <c r="E4" s="74">
        <v>366</v>
      </c>
      <c r="F4" s="74">
        <v>266</v>
      </c>
      <c r="G4" s="73">
        <v>0.37593984962406</v>
      </c>
      <c r="H4" s="74">
        <v>552</v>
      </c>
      <c r="I4" s="74">
        <v>359</v>
      </c>
      <c r="J4" s="73">
        <v>0.537604456824513</v>
      </c>
      <c r="K4" s="74">
        <v>685</v>
      </c>
      <c r="L4" s="74">
        <v>455</v>
      </c>
      <c r="M4" s="73">
        <v>0.505494505494505</v>
      </c>
      <c r="N4" s="74">
        <v>616</v>
      </c>
      <c r="O4" s="74">
        <v>462</v>
      </c>
      <c r="P4" s="73">
        <v>0.333333333333333</v>
      </c>
      <c r="Q4" s="74">
        <v>662</v>
      </c>
      <c r="R4" s="74">
        <v>435</v>
      </c>
      <c r="S4" s="73">
        <v>0.52183908045977</v>
      </c>
      <c r="T4" s="74">
        <v>834</v>
      </c>
      <c r="U4" s="74">
        <v>558</v>
      </c>
      <c r="V4" s="73">
        <v>0.494623655913978</v>
      </c>
      <c r="W4" s="74">
        <v>799</v>
      </c>
      <c r="X4" s="74">
        <v>541</v>
      </c>
      <c r="Y4" s="73">
        <v>0.476894639556377</v>
      </c>
      <c r="Z4" s="74">
        <v>911</v>
      </c>
      <c r="AA4" s="74">
        <v>606</v>
      </c>
      <c r="AB4" s="73">
        <v>0.503300330033003</v>
      </c>
      <c r="AC4" s="74">
        <v>851</v>
      </c>
      <c r="AD4" s="74">
        <v>633</v>
      </c>
      <c r="AE4" s="73">
        <v>0.344391785150079</v>
      </c>
      <c r="AF4" s="74">
        <v>906</v>
      </c>
      <c r="AG4" s="74">
        <v>680</v>
      </c>
      <c r="AH4" s="73">
        <v>0.332352941176471</v>
      </c>
      <c r="AI4" s="74">
        <v>925</v>
      </c>
      <c r="AJ4" s="74">
        <v>737</v>
      </c>
      <c r="AK4" s="73">
        <v>0.255088195386703</v>
      </c>
      <c r="AL4" s="92">
        <v>8616</v>
      </c>
      <c r="AM4" s="93">
        <v>6105</v>
      </c>
      <c r="AN4" s="94">
        <v>0.411302211302211</v>
      </c>
    </row>
    <row r="5" ht="19.5" customHeight="1" spans="1:40">
      <c r="A5" s="75" t="s">
        <v>36</v>
      </c>
      <c r="B5" s="72">
        <v>4041</v>
      </c>
      <c r="C5" s="72">
        <v>3114</v>
      </c>
      <c r="D5" s="73">
        <v>0.297687861271676</v>
      </c>
      <c r="E5" s="74">
        <v>1929</v>
      </c>
      <c r="F5" s="74">
        <v>2306</v>
      </c>
      <c r="G5" s="73">
        <v>-0.163486556808326</v>
      </c>
      <c r="H5" s="74">
        <v>3373</v>
      </c>
      <c r="I5" s="74">
        <v>3312</v>
      </c>
      <c r="J5" s="73">
        <v>0.0184178743961353</v>
      </c>
      <c r="K5" s="74">
        <v>3435</v>
      </c>
      <c r="L5" s="74">
        <v>3534</v>
      </c>
      <c r="M5" s="73">
        <v>-0.0280135823429542</v>
      </c>
      <c r="N5" s="74">
        <v>3965</v>
      </c>
      <c r="O5" s="74">
        <v>3556</v>
      </c>
      <c r="P5" s="73">
        <v>0.115016872890889</v>
      </c>
      <c r="Q5" s="74">
        <v>4067</v>
      </c>
      <c r="R5" s="74">
        <v>3261</v>
      </c>
      <c r="S5" s="73">
        <v>0.247163446795462</v>
      </c>
      <c r="T5" s="74">
        <v>4685</v>
      </c>
      <c r="U5" s="74">
        <v>3600</v>
      </c>
      <c r="V5" s="73">
        <v>0.301388888888889</v>
      </c>
      <c r="W5" s="74">
        <v>4725</v>
      </c>
      <c r="X5" s="74">
        <v>3808</v>
      </c>
      <c r="Y5" s="73">
        <v>0.240808823529412</v>
      </c>
      <c r="Z5" s="74">
        <v>5849</v>
      </c>
      <c r="AA5" s="74">
        <v>4024</v>
      </c>
      <c r="AB5" s="73">
        <v>0.453528827037773</v>
      </c>
      <c r="AC5" s="74">
        <v>5472</v>
      </c>
      <c r="AD5" s="74">
        <v>4033</v>
      </c>
      <c r="AE5" s="73">
        <v>0.356806347632036</v>
      </c>
      <c r="AF5" s="74">
        <v>6789</v>
      </c>
      <c r="AG5" s="74">
        <v>4918</v>
      </c>
      <c r="AH5" s="73">
        <v>0.38043920292802</v>
      </c>
      <c r="AI5" s="74">
        <v>8190</v>
      </c>
      <c r="AJ5" s="74">
        <v>5592</v>
      </c>
      <c r="AK5" s="73">
        <v>0.464592274678112</v>
      </c>
      <c r="AL5" s="92">
        <v>56520</v>
      </c>
      <c r="AM5" s="93">
        <v>45058</v>
      </c>
      <c r="AN5" s="94">
        <v>0.254383239380354</v>
      </c>
    </row>
    <row r="6" ht="19.5" customHeight="1" spans="1:40">
      <c r="A6" s="75" t="s">
        <v>103</v>
      </c>
      <c r="B6" s="72">
        <v>1090</v>
      </c>
      <c r="C6" s="72">
        <v>1289</v>
      </c>
      <c r="D6" s="73">
        <v>-0.154383242823894</v>
      </c>
      <c r="E6" s="74">
        <v>463</v>
      </c>
      <c r="F6" s="74">
        <v>980</v>
      </c>
      <c r="G6" s="73">
        <v>-0.527551020408163</v>
      </c>
      <c r="H6" s="74">
        <v>1130</v>
      </c>
      <c r="I6" s="74">
        <v>1387</v>
      </c>
      <c r="J6" s="73">
        <v>-0.185291997116078</v>
      </c>
      <c r="K6" s="74">
        <v>1460</v>
      </c>
      <c r="L6" s="74">
        <v>1402</v>
      </c>
      <c r="M6" s="73">
        <v>0.0413694721825963</v>
      </c>
      <c r="N6" s="74">
        <v>1433</v>
      </c>
      <c r="O6" s="74">
        <v>1446</v>
      </c>
      <c r="P6" s="73">
        <v>-0.00899031811894882</v>
      </c>
      <c r="Q6" s="74">
        <v>1538</v>
      </c>
      <c r="R6" s="74">
        <v>1333</v>
      </c>
      <c r="S6" s="73">
        <v>0.153788447111778</v>
      </c>
      <c r="T6" s="74">
        <v>1846</v>
      </c>
      <c r="U6" s="74">
        <v>1498</v>
      </c>
      <c r="V6" s="73">
        <v>0.232309746328438</v>
      </c>
      <c r="W6" s="74">
        <v>1763</v>
      </c>
      <c r="X6" s="74">
        <v>1367</v>
      </c>
      <c r="Y6" s="73">
        <v>0.289685442574982</v>
      </c>
      <c r="Z6" s="74">
        <v>1832</v>
      </c>
      <c r="AA6" s="74">
        <v>1412</v>
      </c>
      <c r="AB6" s="73">
        <v>0.297450424929178</v>
      </c>
      <c r="AC6" s="74">
        <v>1744</v>
      </c>
      <c r="AD6" s="74">
        <v>1411</v>
      </c>
      <c r="AE6" s="73">
        <v>0.236002834868887</v>
      </c>
      <c r="AF6" s="74">
        <v>2377</v>
      </c>
      <c r="AG6" s="74">
        <v>1425</v>
      </c>
      <c r="AH6" s="73">
        <v>0.668070175438596</v>
      </c>
      <c r="AI6" s="74">
        <v>2807</v>
      </c>
      <c r="AJ6" s="74">
        <v>1708</v>
      </c>
      <c r="AK6" s="73">
        <v>0.64344262295082</v>
      </c>
      <c r="AL6" s="92">
        <v>19483</v>
      </c>
      <c r="AM6" s="93">
        <v>16658</v>
      </c>
      <c r="AN6" s="94">
        <v>0.169588185856645</v>
      </c>
    </row>
    <row r="7" ht="19.5" customHeight="1" spans="1:40">
      <c r="A7" s="75" t="s">
        <v>473</v>
      </c>
      <c r="B7" s="72">
        <v>2469</v>
      </c>
      <c r="C7" s="72">
        <v>2821</v>
      </c>
      <c r="D7" s="73">
        <v>-0.124778447359093</v>
      </c>
      <c r="E7" s="74">
        <v>1012</v>
      </c>
      <c r="F7" s="74">
        <v>2127</v>
      </c>
      <c r="G7" s="73">
        <v>-0.524212505876822</v>
      </c>
      <c r="H7" s="74">
        <v>2295</v>
      </c>
      <c r="I7" s="74">
        <v>3098</v>
      </c>
      <c r="J7" s="73">
        <v>-0.259199483537766</v>
      </c>
      <c r="K7" s="74">
        <v>3031</v>
      </c>
      <c r="L7" s="74">
        <v>2969</v>
      </c>
      <c r="M7" s="73">
        <v>0.0208824520040418</v>
      </c>
      <c r="N7" s="74">
        <v>3143</v>
      </c>
      <c r="O7" s="74">
        <v>3109</v>
      </c>
      <c r="P7" s="73">
        <v>0.010935992280476</v>
      </c>
      <c r="Q7" s="74">
        <v>3299</v>
      </c>
      <c r="R7" s="74">
        <v>2829</v>
      </c>
      <c r="S7" s="73">
        <v>0.166136443973135</v>
      </c>
      <c r="T7" s="74">
        <v>3766</v>
      </c>
      <c r="U7" s="74">
        <v>3210</v>
      </c>
      <c r="V7" s="73">
        <v>0.173208722741433</v>
      </c>
      <c r="W7" s="74">
        <v>3294</v>
      </c>
      <c r="X7" s="74">
        <v>3237</v>
      </c>
      <c r="Y7" s="73">
        <v>0.0176088971269694</v>
      </c>
      <c r="Z7" s="74">
        <v>3657</v>
      </c>
      <c r="AA7" s="74">
        <v>3343</v>
      </c>
      <c r="AB7" s="73">
        <v>0.0939276099311995</v>
      </c>
      <c r="AC7" s="74">
        <v>3054</v>
      </c>
      <c r="AD7" s="74">
        <v>3279</v>
      </c>
      <c r="AE7" s="73">
        <v>-0.0686184812442818</v>
      </c>
      <c r="AF7" s="74">
        <v>3427</v>
      </c>
      <c r="AG7" s="74">
        <v>3491</v>
      </c>
      <c r="AH7" s="73">
        <v>-0.0183328559152105</v>
      </c>
      <c r="AI7" s="74">
        <v>3975</v>
      </c>
      <c r="AJ7" s="74">
        <v>3608</v>
      </c>
      <c r="AK7" s="73">
        <v>0.101718403547672</v>
      </c>
      <c r="AL7" s="92">
        <v>36422</v>
      </c>
      <c r="AM7" s="93">
        <v>37121</v>
      </c>
      <c r="AN7" s="94">
        <v>-0.0188303116834137</v>
      </c>
    </row>
    <row r="8" ht="19.5" customHeight="1" spans="1:40">
      <c r="A8" s="75" t="s">
        <v>432</v>
      </c>
      <c r="B8" s="72">
        <v>3169</v>
      </c>
      <c r="C8" s="72">
        <v>3788</v>
      </c>
      <c r="D8" s="73">
        <v>-0.163410770855333</v>
      </c>
      <c r="E8" s="74">
        <v>1852</v>
      </c>
      <c r="F8" s="74">
        <v>3148</v>
      </c>
      <c r="G8" s="73">
        <v>-0.411689961880559</v>
      </c>
      <c r="H8" s="74">
        <v>3512</v>
      </c>
      <c r="I8" s="74">
        <v>3984</v>
      </c>
      <c r="J8" s="73">
        <v>-0.118473895582329</v>
      </c>
      <c r="K8" s="74">
        <v>3694</v>
      </c>
      <c r="L8" s="74">
        <v>4078</v>
      </c>
      <c r="M8" s="73">
        <v>-0.0941638057871506</v>
      </c>
      <c r="N8" s="74">
        <v>3868</v>
      </c>
      <c r="O8" s="74">
        <v>4237</v>
      </c>
      <c r="P8" s="73">
        <v>-0.0870899221147038</v>
      </c>
      <c r="Q8" s="74">
        <v>4157</v>
      </c>
      <c r="R8" s="74">
        <v>4049</v>
      </c>
      <c r="S8" s="73">
        <v>0.0266732526549765</v>
      </c>
      <c r="T8" s="74">
        <v>4477</v>
      </c>
      <c r="U8" s="74">
        <v>4339</v>
      </c>
      <c r="V8" s="73">
        <v>0.0318045632634248</v>
      </c>
      <c r="W8" s="74">
        <v>4264</v>
      </c>
      <c r="X8" s="74">
        <v>4562</v>
      </c>
      <c r="Y8" s="73">
        <v>-0.0653222270933801</v>
      </c>
      <c r="Z8" s="74">
        <v>4743</v>
      </c>
      <c r="AA8" s="74">
        <v>4697</v>
      </c>
      <c r="AB8" s="73">
        <v>0.00979348520332127</v>
      </c>
      <c r="AC8" s="74">
        <v>3949</v>
      </c>
      <c r="AD8" s="74">
        <v>4416</v>
      </c>
      <c r="AE8" s="73">
        <v>-0.105751811594203</v>
      </c>
      <c r="AF8" s="74">
        <v>4739</v>
      </c>
      <c r="AG8" s="74">
        <v>4622</v>
      </c>
      <c r="AH8" s="73">
        <v>0.0253137170056253</v>
      </c>
      <c r="AI8" s="74">
        <v>5238</v>
      </c>
      <c r="AJ8" s="74">
        <v>4759</v>
      </c>
      <c r="AK8" s="73">
        <v>0.100651397352385</v>
      </c>
      <c r="AL8" s="92">
        <v>47662</v>
      </c>
      <c r="AM8" s="93">
        <v>50679</v>
      </c>
      <c r="AN8" s="94">
        <v>-0.0595315613962391</v>
      </c>
    </row>
    <row r="9" ht="19.5" customHeight="1" spans="1:40">
      <c r="A9" s="75" t="s">
        <v>214</v>
      </c>
      <c r="B9" s="72">
        <v>1003</v>
      </c>
      <c r="C9" s="72">
        <v>1351</v>
      </c>
      <c r="D9" s="73">
        <v>-0.257586972612879</v>
      </c>
      <c r="E9" s="74">
        <v>319</v>
      </c>
      <c r="F9" s="74">
        <v>1075</v>
      </c>
      <c r="G9" s="73">
        <v>-0.703255813953488</v>
      </c>
      <c r="H9" s="74">
        <v>891</v>
      </c>
      <c r="I9" s="74">
        <v>1417</v>
      </c>
      <c r="J9" s="73">
        <v>-0.3712067748765</v>
      </c>
      <c r="K9" s="74">
        <v>1091</v>
      </c>
      <c r="L9" s="74">
        <v>1373</v>
      </c>
      <c r="M9" s="73">
        <v>-0.205389657683904</v>
      </c>
      <c r="N9" s="74">
        <v>1089</v>
      </c>
      <c r="O9" s="74">
        <v>1236</v>
      </c>
      <c r="P9" s="73">
        <v>-0.118932038834951</v>
      </c>
      <c r="Q9" s="74">
        <v>1230</v>
      </c>
      <c r="R9" s="74">
        <v>1124</v>
      </c>
      <c r="S9" s="73">
        <v>0.0943060498220641</v>
      </c>
      <c r="T9" s="74">
        <v>1363</v>
      </c>
      <c r="U9" s="74">
        <v>1283</v>
      </c>
      <c r="V9" s="73">
        <v>0.0623538581449727</v>
      </c>
      <c r="W9" s="74">
        <v>1281</v>
      </c>
      <c r="X9" s="74">
        <v>1248</v>
      </c>
      <c r="Y9" s="73">
        <v>0.0264423076923077</v>
      </c>
      <c r="Z9" s="74">
        <v>1342</v>
      </c>
      <c r="AA9" s="74">
        <v>1228</v>
      </c>
      <c r="AB9" s="73">
        <v>0.0928338762214984</v>
      </c>
      <c r="AC9" s="74">
        <v>1287</v>
      </c>
      <c r="AD9" s="74">
        <v>1141</v>
      </c>
      <c r="AE9" s="73">
        <v>0.127957931638913</v>
      </c>
      <c r="AF9" s="74">
        <v>1491</v>
      </c>
      <c r="AG9" s="74">
        <v>1373</v>
      </c>
      <c r="AH9" s="73">
        <v>0.0859431900946832</v>
      </c>
      <c r="AI9" s="74">
        <v>1817</v>
      </c>
      <c r="AJ9" s="74">
        <v>1445</v>
      </c>
      <c r="AK9" s="73">
        <v>0.257439446366782</v>
      </c>
      <c r="AL9" s="92">
        <v>14204</v>
      </c>
      <c r="AM9" s="93">
        <v>15294</v>
      </c>
      <c r="AN9" s="94">
        <v>-0.0712697789983</v>
      </c>
    </row>
    <row r="10" ht="19.5" customHeight="1" spans="1:40">
      <c r="A10" s="75" t="s">
        <v>458</v>
      </c>
      <c r="B10" s="72">
        <v>329</v>
      </c>
      <c r="C10" s="72">
        <v>556</v>
      </c>
      <c r="D10" s="73">
        <v>-0.408273381294964</v>
      </c>
      <c r="E10" s="74">
        <v>89</v>
      </c>
      <c r="F10" s="74">
        <v>485</v>
      </c>
      <c r="G10" s="73">
        <v>-0.816494845360825</v>
      </c>
      <c r="H10" s="74">
        <v>263</v>
      </c>
      <c r="I10" s="74">
        <v>815</v>
      </c>
      <c r="J10" s="73">
        <v>-0.677300613496932</v>
      </c>
      <c r="K10" s="74">
        <v>418</v>
      </c>
      <c r="L10" s="74">
        <v>952</v>
      </c>
      <c r="M10" s="73">
        <v>-0.560924369747899</v>
      </c>
      <c r="N10" s="74">
        <v>435</v>
      </c>
      <c r="O10" s="74">
        <v>768</v>
      </c>
      <c r="P10" s="73">
        <v>-0.43359375</v>
      </c>
      <c r="Q10" s="74">
        <v>518</v>
      </c>
      <c r="R10" s="74">
        <v>686</v>
      </c>
      <c r="S10" s="73">
        <v>-0.244897959183673</v>
      </c>
      <c r="T10" s="74">
        <v>626</v>
      </c>
      <c r="U10" s="74">
        <v>698</v>
      </c>
      <c r="V10" s="73">
        <v>-0.103151862464183</v>
      </c>
      <c r="W10" s="74">
        <v>831</v>
      </c>
      <c r="X10" s="74">
        <v>1142</v>
      </c>
      <c r="Y10" s="73">
        <v>-0.272329246935201</v>
      </c>
      <c r="Z10" s="74">
        <v>1441</v>
      </c>
      <c r="AA10" s="74">
        <v>1287</v>
      </c>
      <c r="AB10" s="73">
        <v>0.11965811965812</v>
      </c>
      <c r="AC10" s="74">
        <v>960</v>
      </c>
      <c r="AD10" s="74">
        <v>746</v>
      </c>
      <c r="AE10" s="73">
        <v>0.28686327077748</v>
      </c>
      <c r="AF10" s="74">
        <v>1266</v>
      </c>
      <c r="AG10" s="74">
        <v>642</v>
      </c>
      <c r="AH10" s="73">
        <v>0.97196261682243</v>
      </c>
      <c r="AI10" s="74">
        <v>1430</v>
      </c>
      <c r="AJ10" s="74">
        <v>589</v>
      </c>
      <c r="AK10" s="73">
        <v>1.42784380305603</v>
      </c>
      <c r="AL10" s="92">
        <v>8606</v>
      </c>
      <c r="AM10" s="93">
        <v>9366</v>
      </c>
      <c r="AN10" s="94">
        <v>-0.0811445654494982</v>
      </c>
    </row>
    <row r="11" ht="19.5" customHeight="1" spans="1:40">
      <c r="A11" s="75" t="s">
        <v>328</v>
      </c>
      <c r="B11" s="72">
        <v>286</v>
      </c>
      <c r="C11" s="72">
        <v>432</v>
      </c>
      <c r="D11" s="73">
        <v>-0.337962962962963</v>
      </c>
      <c r="E11" s="74">
        <v>161</v>
      </c>
      <c r="F11" s="74">
        <v>297</v>
      </c>
      <c r="G11" s="73">
        <v>-0.457912457912458</v>
      </c>
      <c r="H11" s="74">
        <v>402</v>
      </c>
      <c r="I11" s="74">
        <v>357</v>
      </c>
      <c r="J11" s="73">
        <v>0.126050420168067</v>
      </c>
      <c r="K11" s="74">
        <v>434</v>
      </c>
      <c r="L11" s="74">
        <v>372</v>
      </c>
      <c r="M11" s="73">
        <v>0.166666666666667</v>
      </c>
      <c r="N11" s="74">
        <v>283</v>
      </c>
      <c r="O11" s="74">
        <v>405</v>
      </c>
      <c r="P11" s="73">
        <v>-0.301234567901235</v>
      </c>
      <c r="Q11" s="74">
        <v>269</v>
      </c>
      <c r="R11" s="74">
        <v>320</v>
      </c>
      <c r="S11" s="73">
        <v>-0.159375</v>
      </c>
      <c r="T11" s="74">
        <v>332</v>
      </c>
      <c r="U11" s="74">
        <v>372</v>
      </c>
      <c r="V11" s="73">
        <v>-0.10752688172043</v>
      </c>
      <c r="W11" s="74">
        <v>305</v>
      </c>
      <c r="X11" s="74">
        <v>347</v>
      </c>
      <c r="Y11" s="73">
        <v>-0.121037463976945</v>
      </c>
      <c r="Z11" s="74">
        <v>367</v>
      </c>
      <c r="AA11" s="74">
        <v>349</v>
      </c>
      <c r="AB11" s="73">
        <v>0.0515759312320917</v>
      </c>
      <c r="AC11" s="74">
        <v>324</v>
      </c>
      <c r="AD11" s="74">
        <v>340</v>
      </c>
      <c r="AE11" s="73">
        <v>-0.0470588235294118</v>
      </c>
      <c r="AF11" s="74">
        <v>369</v>
      </c>
      <c r="AG11" s="74">
        <v>346</v>
      </c>
      <c r="AH11" s="73">
        <v>0.0664739884393064</v>
      </c>
      <c r="AI11" s="74">
        <v>400</v>
      </c>
      <c r="AJ11" s="74">
        <v>363</v>
      </c>
      <c r="AK11" s="73">
        <v>0.101928374655647</v>
      </c>
      <c r="AL11" s="92">
        <v>3932</v>
      </c>
      <c r="AM11" s="93">
        <v>4300</v>
      </c>
      <c r="AN11" s="94">
        <v>-0.0855813953488372</v>
      </c>
    </row>
    <row r="12" ht="19.5" customHeight="1" spans="1:40">
      <c r="A12" s="75" t="s">
        <v>252</v>
      </c>
      <c r="B12" s="72">
        <v>8960</v>
      </c>
      <c r="C12" s="72">
        <v>11089</v>
      </c>
      <c r="D12" s="73">
        <v>-0.191992064207773</v>
      </c>
      <c r="E12" s="74">
        <v>3089</v>
      </c>
      <c r="F12" s="74">
        <v>8969</v>
      </c>
      <c r="G12" s="73">
        <v>-0.655591481770543</v>
      </c>
      <c r="H12" s="74">
        <v>7502</v>
      </c>
      <c r="I12" s="74">
        <v>11911</v>
      </c>
      <c r="J12" s="73">
        <v>-0.370162035093611</v>
      </c>
      <c r="K12" s="74">
        <v>9029</v>
      </c>
      <c r="L12" s="74">
        <v>12168</v>
      </c>
      <c r="M12" s="73">
        <v>-0.257971729125575</v>
      </c>
      <c r="N12" s="74">
        <v>10513</v>
      </c>
      <c r="O12" s="74">
        <v>12816</v>
      </c>
      <c r="P12" s="73">
        <v>-0.179697253433208</v>
      </c>
      <c r="Q12" s="74">
        <v>11107</v>
      </c>
      <c r="R12" s="74">
        <v>11531</v>
      </c>
      <c r="S12" s="73">
        <v>-0.036770444887694</v>
      </c>
      <c r="T12" s="74">
        <v>12825</v>
      </c>
      <c r="U12" s="74">
        <v>12182</v>
      </c>
      <c r="V12" s="73">
        <v>0.0527827942866524</v>
      </c>
      <c r="W12" s="74">
        <v>12585</v>
      </c>
      <c r="X12" s="74">
        <v>12298</v>
      </c>
      <c r="Y12" s="73">
        <v>0.0233371279882908</v>
      </c>
      <c r="Z12" s="74">
        <v>13975</v>
      </c>
      <c r="AA12" s="74">
        <v>12337</v>
      </c>
      <c r="AB12" s="73">
        <v>0.13277133825079</v>
      </c>
      <c r="AC12" s="74">
        <v>12390</v>
      </c>
      <c r="AD12" s="74">
        <v>12633</v>
      </c>
      <c r="AE12" s="73">
        <v>-0.0192353360246972</v>
      </c>
      <c r="AF12" s="74">
        <v>14370</v>
      </c>
      <c r="AG12" s="74">
        <v>13651</v>
      </c>
      <c r="AH12" s="73">
        <v>0.0526701340561131</v>
      </c>
      <c r="AI12" s="74">
        <v>16043</v>
      </c>
      <c r="AJ12" s="74">
        <v>14491</v>
      </c>
      <c r="AK12" s="73">
        <v>0.107100959216065</v>
      </c>
      <c r="AL12" s="92">
        <v>132388</v>
      </c>
      <c r="AM12" s="93">
        <v>146076</v>
      </c>
      <c r="AN12" s="94">
        <v>-0.0937046468961363</v>
      </c>
    </row>
    <row r="13" ht="19.5" customHeight="1" spans="1:40">
      <c r="A13" s="75" t="s">
        <v>237</v>
      </c>
      <c r="B13" s="72">
        <v>11391</v>
      </c>
      <c r="C13" s="72">
        <v>13419</v>
      </c>
      <c r="D13" s="73">
        <v>-0.151128996199419</v>
      </c>
      <c r="E13" s="74">
        <v>7876</v>
      </c>
      <c r="F13" s="74">
        <v>10832</v>
      </c>
      <c r="G13" s="73">
        <v>-0.272895125553914</v>
      </c>
      <c r="H13" s="74">
        <v>10305</v>
      </c>
      <c r="I13" s="74">
        <v>13538</v>
      </c>
      <c r="J13" s="73">
        <v>-0.238809277589009</v>
      </c>
      <c r="K13" s="74">
        <v>10069</v>
      </c>
      <c r="L13" s="74">
        <v>13157</v>
      </c>
      <c r="M13" s="73">
        <v>-0.234703959869271</v>
      </c>
      <c r="N13" s="74">
        <v>11386</v>
      </c>
      <c r="O13" s="74">
        <v>13925</v>
      </c>
      <c r="P13" s="73">
        <v>-0.182333931777379</v>
      </c>
      <c r="Q13" s="74">
        <v>11872</v>
      </c>
      <c r="R13" s="74">
        <v>13669</v>
      </c>
      <c r="S13" s="73">
        <v>-0.131465359572756</v>
      </c>
      <c r="T13" s="74">
        <v>13675</v>
      </c>
      <c r="U13" s="74">
        <v>13511</v>
      </c>
      <c r="V13" s="73">
        <v>0.0121382577159352</v>
      </c>
      <c r="W13" s="74">
        <v>12685</v>
      </c>
      <c r="X13" s="74">
        <v>13713</v>
      </c>
      <c r="Y13" s="73">
        <v>-0.0749653613359586</v>
      </c>
      <c r="Z13" s="74">
        <v>12956</v>
      </c>
      <c r="AA13" s="74">
        <v>13079</v>
      </c>
      <c r="AB13" s="73">
        <v>-0.00940438871473354</v>
      </c>
      <c r="AC13" s="74">
        <v>12385</v>
      </c>
      <c r="AD13" s="74">
        <v>12736</v>
      </c>
      <c r="AE13" s="73">
        <v>-0.0275596733668342</v>
      </c>
      <c r="AF13" s="74">
        <v>13565</v>
      </c>
      <c r="AG13" s="74">
        <v>13681</v>
      </c>
      <c r="AH13" s="73">
        <v>-0.00847891236020759</v>
      </c>
      <c r="AI13" s="74">
        <v>15181</v>
      </c>
      <c r="AJ13" s="74">
        <v>14756</v>
      </c>
      <c r="AK13" s="73">
        <v>0.0288018433179724</v>
      </c>
      <c r="AL13" s="92">
        <v>143346</v>
      </c>
      <c r="AM13" s="93">
        <v>160016</v>
      </c>
      <c r="AN13" s="94">
        <v>-0.104177082291771</v>
      </c>
    </row>
    <row r="14" ht="19.5" customHeight="1" spans="1:40">
      <c r="A14" s="75" t="s">
        <v>325</v>
      </c>
      <c r="B14" s="72">
        <v>1960</v>
      </c>
      <c r="C14" s="72">
        <v>2453</v>
      </c>
      <c r="D14" s="73">
        <v>-0.200978393803506</v>
      </c>
      <c r="E14" s="74">
        <v>823</v>
      </c>
      <c r="F14" s="74">
        <v>2023</v>
      </c>
      <c r="G14" s="73">
        <v>-0.593178447849728</v>
      </c>
      <c r="H14" s="74">
        <v>1665</v>
      </c>
      <c r="I14" s="74">
        <v>2830</v>
      </c>
      <c r="J14" s="73">
        <v>-0.411660777385159</v>
      </c>
      <c r="K14" s="74">
        <v>2069</v>
      </c>
      <c r="L14" s="74">
        <v>2941</v>
      </c>
      <c r="M14" s="73">
        <v>-0.296497789867392</v>
      </c>
      <c r="N14" s="74">
        <v>2365</v>
      </c>
      <c r="O14" s="74">
        <v>2980</v>
      </c>
      <c r="P14" s="73">
        <v>-0.206375838926175</v>
      </c>
      <c r="Q14" s="74">
        <v>2220</v>
      </c>
      <c r="R14" s="74">
        <v>2683</v>
      </c>
      <c r="S14" s="73">
        <v>-0.172568020872158</v>
      </c>
      <c r="T14" s="74">
        <v>2700</v>
      </c>
      <c r="U14" s="74">
        <v>2607</v>
      </c>
      <c r="V14" s="73">
        <v>0.0356731875719217</v>
      </c>
      <c r="W14" s="74">
        <v>2698</v>
      </c>
      <c r="X14" s="74">
        <v>2770</v>
      </c>
      <c r="Y14" s="73">
        <v>-0.0259927797833935</v>
      </c>
      <c r="Z14" s="74">
        <v>3046</v>
      </c>
      <c r="AA14" s="74">
        <v>2771</v>
      </c>
      <c r="AB14" s="73">
        <v>0.0992421508480693</v>
      </c>
      <c r="AC14" s="74">
        <v>2854</v>
      </c>
      <c r="AD14" s="74">
        <v>2763</v>
      </c>
      <c r="AE14" s="73">
        <v>0.0329352153456388</v>
      </c>
      <c r="AF14" s="74">
        <v>3051</v>
      </c>
      <c r="AG14" s="74">
        <v>2704</v>
      </c>
      <c r="AH14" s="73">
        <v>0.128328402366864</v>
      </c>
      <c r="AI14" s="74">
        <v>3391</v>
      </c>
      <c r="AJ14" s="74">
        <v>2934</v>
      </c>
      <c r="AK14" s="73">
        <v>0.155760054533061</v>
      </c>
      <c r="AL14" s="92">
        <v>28842</v>
      </c>
      <c r="AM14" s="93">
        <v>32459</v>
      </c>
      <c r="AN14" s="94">
        <v>-0.111432884562063</v>
      </c>
    </row>
    <row r="15" ht="19.5" customHeight="1" spans="1:40">
      <c r="A15" s="75" t="s">
        <v>30</v>
      </c>
      <c r="B15" s="72">
        <v>3151</v>
      </c>
      <c r="C15" s="72">
        <v>3893</v>
      </c>
      <c r="D15" s="73">
        <v>-0.190598510146417</v>
      </c>
      <c r="E15" s="74">
        <v>1213</v>
      </c>
      <c r="F15" s="74">
        <v>2774</v>
      </c>
      <c r="G15" s="73">
        <v>-0.562725306416727</v>
      </c>
      <c r="H15" s="74">
        <v>2264</v>
      </c>
      <c r="I15" s="74">
        <v>4037</v>
      </c>
      <c r="J15" s="73">
        <v>-0.439187515481793</v>
      </c>
      <c r="K15" s="74">
        <v>2742</v>
      </c>
      <c r="L15" s="74">
        <v>4130</v>
      </c>
      <c r="M15" s="73">
        <v>-0.336077481840194</v>
      </c>
      <c r="N15" s="74">
        <v>3139</v>
      </c>
      <c r="O15" s="74">
        <v>4167</v>
      </c>
      <c r="P15" s="73">
        <v>-0.246700263978882</v>
      </c>
      <c r="Q15" s="74">
        <v>3362</v>
      </c>
      <c r="R15" s="74">
        <v>4004</v>
      </c>
      <c r="S15" s="73">
        <v>-0.16033966033966</v>
      </c>
      <c r="T15" s="74">
        <v>3977</v>
      </c>
      <c r="U15" s="74">
        <v>4289</v>
      </c>
      <c r="V15" s="73">
        <v>-0.0727442294241082</v>
      </c>
      <c r="W15" s="74">
        <v>3856</v>
      </c>
      <c r="X15" s="74">
        <v>4097</v>
      </c>
      <c r="Y15" s="73">
        <v>-0.0588235294117647</v>
      </c>
      <c r="Z15" s="74">
        <v>4453</v>
      </c>
      <c r="AA15" s="74">
        <v>4114</v>
      </c>
      <c r="AB15" s="73">
        <v>0.0824015556635878</v>
      </c>
      <c r="AC15" s="74">
        <v>3658</v>
      </c>
      <c r="AD15" s="74">
        <v>3751</v>
      </c>
      <c r="AE15" s="73">
        <v>-0.0247933884297521</v>
      </c>
      <c r="AF15" s="74">
        <v>4182</v>
      </c>
      <c r="AG15" s="74">
        <v>3974</v>
      </c>
      <c r="AH15" s="73">
        <v>0.0523402113739306</v>
      </c>
      <c r="AI15" s="74">
        <v>4737</v>
      </c>
      <c r="AJ15" s="74">
        <v>4380</v>
      </c>
      <c r="AK15" s="73">
        <v>0.0815068493150685</v>
      </c>
      <c r="AL15" s="92">
        <v>40734</v>
      </c>
      <c r="AM15" s="93">
        <v>47610</v>
      </c>
      <c r="AN15" s="94">
        <v>-0.144423440453686</v>
      </c>
    </row>
    <row r="16" ht="19.5" customHeight="1" spans="1:40">
      <c r="A16" s="75" t="s">
        <v>82</v>
      </c>
      <c r="B16" s="72">
        <v>4481</v>
      </c>
      <c r="C16" s="72">
        <v>6388</v>
      </c>
      <c r="D16" s="73">
        <v>-0.298528490920476</v>
      </c>
      <c r="E16" s="74">
        <v>1716</v>
      </c>
      <c r="F16" s="74">
        <v>4884</v>
      </c>
      <c r="G16" s="73">
        <v>-0.648648648648649</v>
      </c>
      <c r="H16" s="74">
        <v>3908</v>
      </c>
      <c r="I16" s="74">
        <v>6698</v>
      </c>
      <c r="J16" s="73">
        <v>-0.416542251418334</v>
      </c>
      <c r="K16" s="74">
        <v>4700</v>
      </c>
      <c r="L16" s="74">
        <v>6437</v>
      </c>
      <c r="M16" s="73">
        <v>-0.26984620164673</v>
      </c>
      <c r="N16" s="74">
        <v>5218</v>
      </c>
      <c r="O16" s="74">
        <v>6555</v>
      </c>
      <c r="P16" s="73">
        <v>-0.203966437833715</v>
      </c>
      <c r="Q16" s="74">
        <v>5471</v>
      </c>
      <c r="R16" s="74">
        <v>5667</v>
      </c>
      <c r="S16" s="73">
        <v>-0.034586200811717</v>
      </c>
      <c r="T16" s="74">
        <v>6152</v>
      </c>
      <c r="U16" s="74">
        <v>6319</v>
      </c>
      <c r="V16" s="73">
        <v>-0.0264282323152398</v>
      </c>
      <c r="W16" s="74">
        <v>5921</v>
      </c>
      <c r="X16" s="74">
        <v>6384</v>
      </c>
      <c r="Y16" s="73">
        <v>-0.0725250626566416</v>
      </c>
      <c r="Z16" s="74">
        <v>6177</v>
      </c>
      <c r="AA16" s="74">
        <v>6220</v>
      </c>
      <c r="AB16" s="73">
        <v>-0.00691318327974277</v>
      </c>
      <c r="AC16" s="74">
        <v>5351</v>
      </c>
      <c r="AD16" s="74">
        <v>5635</v>
      </c>
      <c r="AE16" s="73">
        <v>-0.0503992901508429</v>
      </c>
      <c r="AF16" s="74">
        <v>6543</v>
      </c>
      <c r="AG16" s="74">
        <v>6458</v>
      </c>
      <c r="AH16" s="73">
        <v>0.0131619696500465</v>
      </c>
      <c r="AI16" s="74">
        <v>7615</v>
      </c>
      <c r="AJ16" s="74">
        <v>6802</v>
      </c>
      <c r="AK16" s="73">
        <v>0.119523669508968</v>
      </c>
      <c r="AL16" s="92">
        <v>63253</v>
      </c>
      <c r="AM16" s="93">
        <v>74447</v>
      </c>
      <c r="AN16" s="94">
        <v>-0.150362002498422</v>
      </c>
    </row>
    <row r="17" ht="19.5" customHeight="1" spans="1:40">
      <c r="A17" s="75" t="s">
        <v>55</v>
      </c>
      <c r="B17" s="72">
        <v>12473</v>
      </c>
      <c r="C17" s="72">
        <v>17859</v>
      </c>
      <c r="D17" s="73">
        <v>-0.301584635197939</v>
      </c>
      <c r="E17" s="74">
        <v>4832</v>
      </c>
      <c r="F17" s="74">
        <v>13049</v>
      </c>
      <c r="G17" s="73">
        <v>-0.629703425549851</v>
      </c>
      <c r="H17" s="74">
        <v>10375</v>
      </c>
      <c r="I17" s="74">
        <v>19902</v>
      </c>
      <c r="J17" s="73">
        <v>-0.47869560848156</v>
      </c>
      <c r="K17" s="74">
        <v>13237</v>
      </c>
      <c r="L17" s="74">
        <v>19904</v>
      </c>
      <c r="M17" s="73">
        <v>-0.334957797427653</v>
      </c>
      <c r="N17" s="74">
        <v>15513</v>
      </c>
      <c r="O17" s="74">
        <v>19367</v>
      </c>
      <c r="P17" s="73">
        <v>-0.198998296070636</v>
      </c>
      <c r="Q17" s="74">
        <v>16038</v>
      </c>
      <c r="R17" s="74">
        <v>18002</v>
      </c>
      <c r="S17" s="73">
        <v>-0.109098989001222</v>
      </c>
      <c r="T17" s="74">
        <v>18912</v>
      </c>
      <c r="U17" s="74">
        <v>19705</v>
      </c>
      <c r="V17" s="73">
        <v>-0.0402435929967013</v>
      </c>
      <c r="W17" s="74">
        <v>19253</v>
      </c>
      <c r="X17" s="74">
        <v>19131</v>
      </c>
      <c r="Y17" s="73">
        <v>0.00637708431341801</v>
      </c>
      <c r="Z17" s="74">
        <v>19048</v>
      </c>
      <c r="AA17" s="74">
        <v>18781</v>
      </c>
      <c r="AB17" s="73">
        <v>0.0142164953942815</v>
      </c>
      <c r="AC17" s="74">
        <v>16563</v>
      </c>
      <c r="AD17" s="74">
        <v>17037</v>
      </c>
      <c r="AE17" s="73">
        <v>-0.0278217996126079</v>
      </c>
      <c r="AF17" s="74">
        <v>19881</v>
      </c>
      <c r="AG17" s="74">
        <v>18659</v>
      </c>
      <c r="AH17" s="73">
        <v>0.0654911838790932</v>
      </c>
      <c r="AI17" s="74">
        <v>21330</v>
      </c>
      <c r="AJ17" s="74">
        <v>19743</v>
      </c>
      <c r="AK17" s="73">
        <v>0.080382920528795</v>
      </c>
      <c r="AL17" s="92">
        <v>187455</v>
      </c>
      <c r="AM17" s="93">
        <v>221139</v>
      </c>
      <c r="AN17" s="94">
        <v>-0.152320486210031</v>
      </c>
    </row>
    <row r="18" ht="19.5" customHeight="1" spans="1:40">
      <c r="A18" s="75" t="s">
        <v>368</v>
      </c>
      <c r="B18" s="72">
        <v>13686</v>
      </c>
      <c r="C18" s="72">
        <v>17448</v>
      </c>
      <c r="D18" s="73">
        <v>-0.215612104539202</v>
      </c>
      <c r="E18" s="74">
        <v>4515</v>
      </c>
      <c r="F18" s="74">
        <v>13038</v>
      </c>
      <c r="G18" s="73">
        <v>-0.653704555913484</v>
      </c>
      <c r="H18" s="74">
        <v>11258</v>
      </c>
      <c r="I18" s="74">
        <v>18367</v>
      </c>
      <c r="J18" s="73">
        <v>-0.387052866554146</v>
      </c>
      <c r="K18" s="74">
        <v>13688</v>
      </c>
      <c r="L18" s="74">
        <v>18231</v>
      </c>
      <c r="M18" s="73">
        <v>-0.249190938511327</v>
      </c>
      <c r="N18" s="74">
        <v>15357</v>
      </c>
      <c r="O18" s="74">
        <v>18221</v>
      </c>
      <c r="P18" s="73">
        <v>-0.157181274353768</v>
      </c>
      <c r="Q18" s="74">
        <v>14914</v>
      </c>
      <c r="R18" s="74">
        <v>17731</v>
      </c>
      <c r="S18" s="73">
        <v>-0.158874287970222</v>
      </c>
      <c r="T18" s="74">
        <v>16916</v>
      </c>
      <c r="U18" s="74">
        <v>18989</v>
      </c>
      <c r="V18" s="73">
        <v>-0.109168465953973</v>
      </c>
      <c r="W18" s="74">
        <v>15455</v>
      </c>
      <c r="X18" s="74">
        <v>19168</v>
      </c>
      <c r="Y18" s="73">
        <v>-0.193708263772955</v>
      </c>
      <c r="Z18" s="74">
        <v>17373</v>
      </c>
      <c r="AA18" s="74">
        <v>18318</v>
      </c>
      <c r="AB18" s="73">
        <v>-0.051588601375696</v>
      </c>
      <c r="AC18" s="74">
        <v>15576</v>
      </c>
      <c r="AD18" s="74">
        <v>16824</v>
      </c>
      <c r="AE18" s="73">
        <v>-0.0741797432239658</v>
      </c>
      <c r="AF18" s="74">
        <v>19286</v>
      </c>
      <c r="AG18" s="74">
        <v>19833</v>
      </c>
      <c r="AH18" s="73">
        <v>-0.0275802954671507</v>
      </c>
      <c r="AI18" s="74">
        <v>22016</v>
      </c>
      <c r="AJ18" s="74">
        <v>22342</v>
      </c>
      <c r="AK18" s="73">
        <v>-0.0145913526094351</v>
      </c>
      <c r="AL18" s="92">
        <v>180040</v>
      </c>
      <c r="AM18" s="93">
        <v>218510</v>
      </c>
      <c r="AN18" s="94">
        <v>-0.176056015742987</v>
      </c>
    </row>
    <row r="19" ht="19.5" customHeight="1" spans="1:40">
      <c r="A19" s="75" t="s">
        <v>330</v>
      </c>
      <c r="B19" s="72">
        <v>10378</v>
      </c>
      <c r="C19" s="72">
        <v>12491</v>
      </c>
      <c r="D19" s="73">
        <v>-0.169161796493475</v>
      </c>
      <c r="E19" s="74">
        <v>2724</v>
      </c>
      <c r="F19" s="74">
        <v>10447</v>
      </c>
      <c r="G19" s="73">
        <v>-0.739255288599598</v>
      </c>
      <c r="H19" s="74">
        <v>7626</v>
      </c>
      <c r="I19" s="74">
        <v>14260</v>
      </c>
      <c r="J19" s="73">
        <v>-0.465217391304348</v>
      </c>
      <c r="K19" s="74">
        <v>9496</v>
      </c>
      <c r="L19" s="74">
        <v>13455</v>
      </c>
      <c r="M19" s="73">
        <v>-0.294240059457451</v>
      </c>
      <c r="N19" s="74">
        <v>11562</v>
      </c>
      <c r="O19" s="74">
        <v>14914</v>
      </c>
      <c r="P19" s="73">
        <v>-0.224755263510795</v>
      </c>
      <c r="Q19" s="74">
        <v>11304</v>
      </c>
      <c r="R19" s="74">
        <v>13911</v>
      </c>
      <c r="S19" s="73">
        <v>-0.187405650204874</v>
      </c>
      <c r="T19" s="74">
        <v>13284</v>
      </c>
      <c r="U19" s="74">
        <v>14698</v>
      </c>
      <c r="V19" s="73">
        <v>-0.0962035651108994</v>
      </c>
      <c r="W19" s="74">
        <v>13606</v>
      </c>
      <c r="X19" s="74">
        <v>15349</v>
      </c>
      <c r="Y19" s="73">
        <v>-0.113557886507264</v>
      </c>
      <c r="Z19" s="74">
        <v>13415</v>
      </c>
      <c r="AA19" s="74">
        <v>15060</v>
      </c>
      <c r="AB19" s="73">
        <v>-0.109229747675963</v>
      </c>
      <c r="AC19" s="74">
        <v>11771</v>
      </c>
      <c r="AD19" s="74">
        <v>13822</v>
      </c>
      <c r="AE19" s="73">
        <v>-0.148386630010129</v>
      </c>
      <c r="AF19" s="74">
        <v>12953</v>
      </c>
      <c r="AG19" s="74">
        <v>14811</v>
      </c>
      <c r="AH19" s="73">
        <v>-0.12544730268044</v>
      </c>
      <c r="AI19" s="74">
        <v>15691</v>
      </c>
      <c r="AJ19" s="74">
        <v>15459</v>
      </c>
      <c r="AK19" s="73">
        <v>0.0150074390322789</v>
      </c>
      <c r="AL19" s="92">
        <v>133810</v>
      </c>
      <c r="AM19" s="93">
        <v>168677</v>
      </c>
      <c r="AN19" s="94">
        <v>-0.20670867990301</v>
      </c>
    </row>
    <row r="20" ht="19.5" customHeight="1" spans="1:40">
      <c r="A20" s="75" t="s">
        <v>69</v>
      </c>
      <c r="B20" s="72">
        <v>4441</v>
      </c>
      <c r="C20" s="72">
        <v>5885</v>
      </c>
      <c r="D20" s="73">
        <v>-0.245369583687341</v>
      </c>
      <c r="E20" s="74">
        <v>1238</v>
      </c>
      <c r="F20" s="74">
        <v>4710</v>
      </c>
      <c r="G20" s="73">
        <v>-0.737154989384289</v>
      </c>
      <c r="H20" s="74">
        <v>3536</v>
      </c>
      <c r="I20" s="74">
        <v>7619</v>
      </c>
      <c r="J20" s="73">
        <v>-0.535897099356871</v>
      </c>
      <c r="K20" s="74">
        <v>4666</v>
      </c>
      <c r="L20" s="74">
        <v>7275</v>
      </c>
      <c r="M20" s="73">
        <v>-0.358625429553265</v>
      </c>
      <c r="N20" s="74">
        <v>5430</v>
      </c>
      <c r="O20" s="74">
        <v>7313</v>
      </c>
      <c r="P20" s="73">
        <v>-0.257486667578285</v>
      </c>
      <c r="Q20" s="74">
        <v>5531</v>
      </c>
      <c r="R20" s="74">
        <v>6683</v>
      </c>
      <c r="S20" s="73">
        <v>-0.172377674696992</v>
      </c>
      <c r="T20" s="74">
        <v>6338</v>
      </c>
      <c r="U20" s="74">
        <v>7023</v>
      </c>
      <c r="V20" s="73">
        <v>-0.0975366652427737</v>
      </c>
      <c r="W20" s="74">
        <v>6696</v>
      </c>
      <c r="X20" s="74">
        <v>7680</v>
      </c>
      <c r="Y20" s="73">
        <v>-0.128125</v>
      </c>
      <c r="Z20" s="74">
        <v>7616</v>
      </c>
      <c r="AA20" s="74">
        <v>7540</v>
      </c>
      <c r="AB20" s="73">
        <v>0.010079575596817</v>
      </c>
      <c r="AC20" s="74">
        <v>6007</v>
      </c>
      <c r="AD20" s="74">
        <v>6636</v>
      </c>
      <c r="AE20" s="73">
        <v>-0.0947860156720916</v>
      </c>
      <c r="AF20" s="74">
        <v>6740</v>
      </c>
      <c r="AG20" s="74">
        <v>7233</v>
      </c>
      <c r="AH20" s="73">
        <v>-0.0681598230333195</v>
      </c>
      <c r="AI20" s="74">
        <v>7500</v>
      </c>
      <c r="AJ20" s="74">
        <v>7589</v>
      </c>
      <c r="AK20" s="73">
        <v>-0.0117275003294242</v>
      </c>
      <c r="AL20" s="92">
        <v>65739</v>
      </c>
      <c r="AM20" s="93">
        <v>83186</v>
      </c>
      <c r="AN20" s="94">
        <v>-0.209734811146106</v>
      </c>
    </row>
    <row r="21" ht="19.5" customHeight="1" spans="1:40">
      <c r="A21" s="75" t="s">
        <v>46</v>
      </c>
      <c r="B21" s="72">
        <v>5578</v>
      </c>
      <c r="C21" s="72">
        <v>7590</v>
      </c>
      <c r="D21" s="73">
        <v>-0.265085638998682</v>
      </c>
      <c r="E21" s="74">
        <v>1491</v>
      </c>
      <c r="F21" s="74">
        <v>6943</v>
      </c>
      <c r="G21" s="73">
        <v>-0.785251332277114</v>
      </c>
      <c r="H21" s="74">
        <v>4923</v>
      </c>
      <c r="I21" s="74">
        <v>9714</v>
      </c>
      <c r="J21" s="73">
        <v>-0.493205682520074</v>
      </c>
      <c r="K21" s="74">
        <v>6020</v>
      </c>
      <c r="L21" s="74">
        <v>9119</v>
      </c>
      <c r="M21" s="73">
        <v>-0.339839894725299</v>
      </c>
      <c r="N21" s="74">
        <v>7584</v>
      </c>
      <c r="O21" s="74">
        <v>9933</v>
      </c>
      <c r="P21" s="73">
        <v>-0.236484445786771</v>
      </c>
      <c r="Q21" s="74">
        <v>7466</v>
      </c>
      <c r="R21" s="74">
        <v>9053</v>
      </c>
      <c r="S21" s="73">
        <v>-0.175301005191649</v>
      </c>
      <c r="T21" s="74">
        <v>8361</v>
      </c>
      <c r="U21" s="74">
        <v>9331</v>
      </c>
      <c r="V21" s="73">
        <v>-0.103954560068589</v>
      </c>
      <c r="W21" s="74">
        <v>8525</v>
      </c>
      <c r="X21" s="74">
        <v>9269</v>
      </c>
      <c r="Y21" s="73">
        <v>-0.0802675585284281</v>
      </c>
      <c r="Z21" s="74">
        <v>8462</v>
      </c>
      <c r="AA21" s="74">
        <v>9357</v>
      </c>
      <c r="AB21" s="73">
        <v>-0.0956503152719889</v>
      </c>
      <c r="AC21" s="74">
        <v>7679</v>
      </c>
      <c r="AD21" s="74">
        <v>8737</v>
      </c>
      <c r="AE21" s="73">
        <v>-0.121094197092824</v>
      </c>
      <c r="AF21" s="74">
        <v>8593</v>
      </c>
      <c r="AG21" s="74">
        <v>9396</v>
      </c>
      <c r="AH21" s="73">
        <v>-0.0854618986802895</v>
      </c>
      <c r="AI21" s="74">
        <v>9338</v>
      </c>
      <c r="AJ21" s="74">
        <v>9454</v>
      </c>
      <c r="AK21" s="73">
        <v>-0.0122699386503067</v>
      </c>
      <c r="AL21" s="92">
        <v>84020</v>
      </c>
      <c r="AM21" s="93">
        <v>107896</v>
      </c>
      <c r="AN21" s="94">
        <v>-0.221287165418551</v>
      </c>
    </row>
    <row r="22" ht="19.5" customHeight="1" spans="1:40">
      <c r="A22" s="75" t="s">
        <v>83</v>
      </c>
      <c r="B22" s="72">
        <v>17504</v>
      </c>
      <c r="C22" s="72">
        <v>21100</v>
      </c>
      <c r="D22" s="73">
        <v>-0.17042654028436</v>
      </c>
      <c r="E22" s="74">
        <v>8290</v>
      </c>
      <c r="F22" s="74">
        <v>16195</v>
      </c>
      <c r="G22" s="73">
        <v>-0.488113615313368</v>
      </c>
      <c r="H22" s="74">
        <v>14439</v>
      </c>
      <c r="I22" s="74">
        <v>22275</v>
      </c>
      <c r="J22" s="73">
        <v>-0.351784511784512</v>
      </c>
      <c r="K22" s="74">
        <v>14201</v>
      </c>
      <c r="L22" s="74">
        <v>22117</v>
      </c>
      <c r="M22" s="73">
        <v>-0.357914726228693</v>
      </c>
      <c r="N22" s="74">
        <v>15011</v>
      </c>
      <c r="O22" s="74">
        <v>20149</v>
      </c>
      <c r="P22" s="73">
        <v>-0.255000248151273</v>
      </c>
      <c r="Q22" s="74">
        <v>14403</v>
      </c>
      <c r="R22" s="74">
        <v>19350</v>
      </c>
      <c r="S22" s="73">
        <v>-0.255658914728682</v>
      </c>
      <c r="T22" s="74">
        <v>16422</v>
      </c>
      <c r="U22" s="74">
        <v>20890</v>
      </c>
      <c r="V22" s="73">
        <v>-0.213882240306367</v>
      </c>
      <c r="W22" s="74">
        <v>15947</v>
      </c>
      <c r="X22" s="74">
        <v>20936</v>
      </c>
      <c r="Y22" s="73">
        <v>-0.238297669086741</v>
      </c>
      <c r="Z22" s="74">
        <v>17728</v>
      </c>
      <c r="AA22" s="74">
        <v>20755</v>
      </c>
      <c r="AB22" s="73">
        <v>-0.145844374849434</v>
      </c>
      <c r="AC22" s="74">
        <v>17266</v>
      </c>
      <c r="AD22" s="74">
        <v>20717</v>
      </c>
      <c r="AE22" s="73">
        <v>-0.166578172515326</v>
      </c>
      <c r="AF22" s="74">
        <v>20478</v>
      </c>
      <c r="AG22" s="74">
        <v>23050</v>
      </c>
      <c r="AH22" s="73">
        <v>-0.111583514099783</v>
      </c>
      <c r="AI22" s="74">
        <v>25284</v>
      </c>
      <c r="AJ22" s="74">
        <v>26446</v>
      </c>
      <c r="AK22" s="73">
        <v>-0.0439385918475384</v>
      </c>
      <c r="AL22" s="92">
        <v>196973</v>
      </c>
      <c r="AM22" s="93">
        <v>253980</v>
      </c>
      <c r="AN22" s="94">
        <v>-0.224454681470982</v>
      </c>
    </row>
    <row r="23" ht="19.5" customHeight="1" spans="1:40">
      <c r="A23" s="75" t="s">
        <v>434</v>
      </c>
      <c r="B23" s="72">
        <v>6238</v>
      </c>
      <c r="C23" s="72">
        <v>8334</v>
      </c>
      <c r="D23" s="73">
        <v>-0.251499880009599</v>
      </c>
      <c r="E23" s="74">
        <v>2825</v>
      </c>
      <c r="F23" s="74">
        <v>6125</v>
      </c>
      <c r="G23" s="73">
        <v>-0.538775510204082</v>
      </c>
      <c r="H23" s="74">
        <v>5417</v>
      </c>
      <c r="I23" s="74">
        <v>9097</v>
      </c>
      <c r="J23" s="73">
        <v>-0.404528965593053</v>
      </c>
      <c r="K23" s="74">
        <v>6142</v>
      </c>
      <c r="L23" s="74">
        <v>8739</v>
      </c>
      <c r="M23" s="73">
        <v>-0.297173589655567</v>
      </c>
      <c r="N23" s="74">
        <v>7191</v>
      </c>
      <c r="O23" s="74">
        <v>9401</v>
      </c>
      <c r="P23" s="73">
        <v>-0.235081374321881</v>
      </c>
      <c r="Q23" s="74">
        <v>6969</v>
      </c>
      <c r="R23" s="74">
        <v>8620</v>
      </c>
      <c r="S23" s="73">
        <v>-0.1915313225058</v>
      </c>
      <c r="T23" s="74">
        <v>7813</v>
      </c>
      <c r="U23" s="74">
        <v>9272</v>
      </c>
      <c r="V23" s="73">
        <v>-0.157355478861087</v>
      </c>
      <c r="W23" s="74">
        <v>7289</v>
      </c>
      <c r="X23" s="74">
        <v>9243</v>
      </c>
      <c r="Y23" s="73">
        <v>-0.211403224061452</v>
      </c>
      <c r="Z23" s="74">
        <v>7282</v>
      </c>
      <c r="AA23" s="74">
        <v>8764</v>
      </c>
      <c r="AB23" s="73">
        <v>-0.169100867183934</v>
      </c>
      <c r="AC23" s="74">
        <v>6582</v>
      </c>
      <c r="AD23" s="74">
        <v>8211</v>
      </c>
      <c r="AE23" s="73">
        <v>-0.198392400438436</v>
      </c>
      <c r="AF23" s="74">
        <v>7610</v>
      </c>
      <c r="AG23" s="74">
        <v>8826</v>
      </c>
      <c r="AH23" s="73">
        <v>-0.137774756401541</v>
      </c>
      <c r="AI23" s="74">
        <v>8527</v>
      </c>
      <c r="AJ23" s="74">
        <v>8911</v>
      </c>
      <c r="AK23" s="73">
        <v>-0.0430928066434744</v>
      </c>
      <c r="AL23" s="92">
        <v>79885</v>
      </c>
      <c r="AM23" s="93">
        <v>103543</v>
      </c>
      <c r="AN23" s="94">
        <v>-0.22848478409936</v>
      </c>
    </row>
    <row r="24" ht="19.5" customHeight="1" spans="1:40">
      <c r="A24" s="75" t="s">
        <v>373</v>
      </c>
      <c r="B24" s="72">
        <v>9066</v>
      </c>
      <c r="C24" s="72">
        <v>11760</v>
      </c>
      <c r="D24" s="73">
        <v>-0.229081632653061</v>
      </c>
      <c r="E24" s="74">
        <v>2427</v>
      </c>
      <c r="F24" s="74">
        <v>9395</v>
      </c>
      <c r="G24" s="73">
        <v>-0.741671101649814</v>
      </c>
      <c r="H24" s="74">
        <v>7034</v>
      </c>
      <c r="I24" s="74">
        <v>13405</v>
      </c>
      <c r="J24" s="73">
        <v>-0.475270421484521</v>
      </c>
      <c r="K24" s="74">
        <v>8196</v>
      </c>
      <c r="L24" s="74">
        <v>12854</v>
      </c>
      <c r="M24" s="73">
        <v>-0.362377470048234</v>
      </c>
      <c r="N24" s="74">
        <v>8892</v>
      </c>
      <c r="O24" s="74">
        <v>12831</v>
      </c>
      <c r="P24" s="73">
        <v>-0.306990881458967</v>
      </c>
      <c r="Q24" s="74">
        <v>8294</v>
      </c>
      <c r="R24" s="74">
        <v>11154</v>
      </c>
      <c r="S24" s="73">
        <v>-0.256410256410256</v>
      </c>
      <c r="T24" s="74">
        <v>9812</v>
      </c>
      <c r="U24" s="74">
        <v>11181</v>
      </c>
      <c r="V24" s="73">
        <v>-0.122439853322601</v>
      </c>
      <c r="W24" s="74">
        <v>11061</v>
      </c>
      <c r="X24" s="74">
        <v>13216</v>
      </c>
      <c r="Y24" s="73">
        <v>-0.163059927360775</v>
      </c>
      <c r="Z24" s="74">
        <v>13462</v>
      </c>
      <c r="AA24" s="74">
        <v>13346</v>
      </c>
      <c r="AB24" s="73">
        <v>0.00869174284429792</v>
      </c>
      <c r="AC24" s="74">
        <v>10171</v>
      </c>
      <c r="AD24" s="74">
        <v>11476</v>
      </c>
      <c r="AE24" s="73">
        <v>-0.113715580341582</v>
      </c>
      <c r="AF24" s="74">
        <v>11049</v>
      </c>
      <c r="AG24" s="74">
        <v>12615</v>
      </c>
      <c r="AH24" s="73">
        <v>-0.124137931034483</v>
      </c>
      <c r="AI24" s="74">
        <v>12478</v>
      </c>
      <c r="AJ24" s="74">
        <v>14196</v>
      </c>
      <c r="AK24" s="73">
        <v>-0.12102000563539</v>
      </c>
      <c r="AL24" s="92">
        <v>111942</v>
      </c>
      <c r="AM24" s="93">
        <v>147429</v>
      </c>
      <c r="AN24" s="94">
        <v>-0.240705695622978</v>
      </c>
    </row>
    <row r="25" ht="19.5" customHeight="1" spans="1:40">
      <c r="A25" s="75" t="s">
        <v>79</v>
      </c>
      <c r="B25" s="72">
        <v>5232</v>
      </c>
      <c r="C25" s="72">
        <v>7618</v>
      </c>
      <c r="D25" s="73">
        <v>-0.313205565765293</v>
      </c>
      <c r="E25" s="74">
        <v>1946</v>
      </c>
      <c r="F25" s="74">
        <v>4508</v>
      </c>
      <c r="G25" s="73">
        <v>-0.56832298136646</v>
      </c>
      <c r="H25" s="74">
        <v>2493</v>
      </c>
      <c r="I25" s="74">
        <v>7073</v>
      </c>
      <c r="J25" s="73">
        <v>-0.647532871483105</v>
      </c>
      <c r="K25" s="74">
        <v>4768</v>
      </c>
      <c r="L25" s="74">
        <v>7277</v>
      </c>
      <c r="M25" s="73">
        <v>-0.344784938848427</v>
      </c>
      <c r="N25" s="74">
        <v>3972</v>
      </c>
      <c r="O25" s="74">
        <v>6632</v>
      </c>
      <c r="P25" s="73">
        <v>-0.40108564535585</v>
      </c>
      <c r="Q25" s="74">
        <v>4603</v>
      </c>
      <c r="R25" s="74">
        <v>9288</v>
      </c>
      <c r="S25" s="73">
        <v>-0.504414298018949</v>
      </c>
      <c r="T25" s="74">
        <v>5250</v>
      </c>
      <c r="U25" s="74">
        <v>12225</v>
      </c>
      <c r="V25" s="73">
        <v>-0.570552147239264</v>
      </c>
      <c r="W25" s="74">
        <v>4999</v>
      </c>
      <c r="X25" s="74">
        <v>11451</v>
      </c>
      <c r="Y25" s="73">
        <v>-0.56344424067767</v>
      </c>
      <c r="Z25" s="74">
        <v>8912</v>
      </c>
      <c r="AA25" s="74">
        <v>12561</v>
      </c>
      <c r="AB25" s="73">
        <v>-0.290502348539129</v>
      </c>
      <c r="AC25" s="74">
        <v>10525</v>
      </c>
      <c r="AD25" s="74">
        <v>10405</v>
      </c>
      <c r="AE25" s="73">
        <v>0.0115329168668909</v>
      </c>
      <c r="AF25" s="74">
        <v>13909</v>
      </c>
      <c r="AG25" s="74">
        <v>11557</v>
      </c>
      <c r="AH25" s="73">
        <v>0.20351302241066</v>
      </c>
      <c r="AI25" s="74">
        <v>14746</v>
      </c>
      <c r="AJ25" s="74">
        <v>8356</v>
      </c>
      <c r="AK25" s="73">
        <v>0.764719961704165</v>
      </c>
      <c r="AL25" s="92">
        <v>81355</v>
      </c>
      <c r="AM25" s="93">
        <v>108951</v>
      </c>
      <c r="AN25" s="94">
        <v>-0.253288175418307</v>
      </c>
    </row>
    <row r="26" ht="19.5" customHeight="1" spans="1:40">
      <c r="A26" s="75" t="s">
        <v>43</v>
      </c>
      <c r="B26" s="72">
        <v>8730</v>
      </c>
      <c r="C26" s="72">
        <v>12924</v>
      </c>
      <c r="D26" s="73">
        <v>-0.324512534818941</v>
      </c>
      <c r="E26" s="74">
        <v>3885</v>
      </c>
      <c r="F26" s="74">
        <v>9517</v>
      </c>
      <c r="G26" s="73">
        <v>-0.591783124934328</v>
      </c>
      <c r="H26" s="74">
        <v>5997</v>
      </c>
      <c r="I26" s="74">
        <v>12290</v>
      </c>
      <c r="J26" s="73">
        <v>-0.512042310821806</v>
      </c>
      <c r="K26" s="74">
        <v>7430</v>
      </c>
      <c r="L26" s="74">
        <v>12301</v>
      </c>
      <c r="M26" s="73">
        <v>-0.39598406633607</v>
      </c>
      <c r="N26" s="74">
        <v>8329</v>
      </c>
      <c r="O26" s="74">
        <v>12436</v>
      </c>
      <c r="P26" s="73">
        <v>-0.330250884528787</v>
      </c>
      <c r="Q26" s="74">
        <v>8356</v>
      </c>
      <c r="R26" s="74">
        <v>11303</v>
      </c>
      <c r="S26" s="73">
        <v>-0.260727240555605</v>
      </c>
      <c r="T26" s="74">
        <v>9518</v>
      </c>
      <c r="U26" s="74">
        <v>11892</v>
      </c>
      <c r="V26" s="73">
        <v>-0.199630003363606</v>
      </c>
      <c r="W26" s="74">
        <v>9443</v>
      </c>
      <c r="X26" s="74">
        <v>12425</v>
      </c>
      <c r="Y26" s="73">
        <v>-0.24</v>
      </c>
      <c r="Z26" s="74">
        <v>10491</v>
      </c>
      <c r="AA26" s="74">
        <v>11785</v>
      </c>
      <c r="AB26" s="73">
        <v>-0.109800593975392</v>
      </c>
      <c r="AC26" s="74">
        <v>9414</v>
      </c>
      <c r="AD26" s="74">
        <v>11158</v>
      </c>
      <c r="AE26" s="73">
        <v>-0.156300412260262</v>
      </c>
      <c r="AF26" s="74">
        <v>11272</v>
      </c>
      <c r="AG26" s="74">
        <v>12077</v>
      </c>
      <c r="AH26" s="73">
        <v>-0.0666556263972841</v>
      </c>
      <c r="AI26" s="74">
        <v>12484</v>
      </c>
      <c r="AJ26" s="74">
        <v>12172</v>
      </c>
      <c r="AK26" s="73">
        <v>0.0256325994084785</v>
      </c>
      <c r="AL26" s="92">
        <v>105349</v>
      </c>
      <c r="AM26" s="93">
        <v>142280</v>
      </c>
      <c r="AN26" s="94">
        <v>-0.259565645206635</v>
      </c>
    </row>
    <row r="27" ht="19.5" customHeight="1" spans="1:40">
      <c r="A27" s="75" t="s">
        <v>33</v>
      </c>
      <c r="B27" s="72">
        <v>4002</v>
      </c>
      <c r="C27" s="72">
        <v>4995</v>
      </c>
      <c r="D27" s="73">
        <v>-0.198798798798799</v>
      </c>
      <c r="E27" s="74">
        <v>791</v>
      </c>
      <c r="F27" s="74">
        <v>4266</v>
      </c>
      <c r="G27" s="73">
        <v>-0.814580403187998</v>
      </c>
      <c r="H27" s="74">
        <v>2195</v>
      </c>
      <c r="I27" s="74">
        <v>6018</v>
      </c>
      <c r="J27" s="73">
        <v>-0.635260884014623</v>
      </c>
      <c r="K27" s="74">
        <v>2922</v>
      </c>
      <c r="L27" s="74">
        <v>5694</v>
      </c>
      <c r="M27" s="73">
        <v>-0.486828240252898</v>
      </c>
      <c r="N27" s="74">
        <v>3632</v>
      </c>
      <c r="O27" s="74">
        <v>5842</v>
      </c>
      <c r="P27" s="73">
        <v>-0.378295104416296</v>
      </c>
      <c r="Q27" s="74">
        <v>4328</v>
      </c>
      <c r="R27" s="74">
        <v>5155</v>
      </c>
      <c r="S27" s="73">
        <v>-0.160426770126091</v>
      </c>
      <c r="T27" s="74">
        <v>5049</v>
      </c>
      <c r="U27" s="74">
        <v>5535</v>
      </c>
      <c r="V27" s="73">
        <v>-0.0878048780487805</v>
      </c>
      <c r="W27" s="74">
        <v>4947</v>
      </c>
      <c r="X27" s="74">
        <v>5641</v>
      </c>
      <c r="Y27" s="73">
        <v>-0.123027831944691</v>
      </c>
      <c r="Z27" s="74">
        <v>4826</v>
      </c>
      <c r="AA27" s="74">
        <v>5238</v>
      </c>
      <c r="AB27" s="73">
        <v>-0.0786559755631921</v>
      </c>
      <c r="AC27" s="74">
        <v>4470</v>
      </c>
      <c r="AD27" s="74">
        <v>5235</v>
      </c>
      <c r="AE27" s="73">
        <v>-0.146131805157593</v>
      </c>
      <c r="AF27" s="74">
        <v>5062</v>
      </c>
      <c r="AG27" s="74">
        <v>6069</v>
      </c>
      <c r="AH27" s="73">
        <v>-0.165925193606855</v>
      </c>
      <c r="AI27" s="74">
        <v>5549</v>
      </c>
      <c r="AJ27" s="74">
        <v>6195</v>
      </c>
      <c r="AK27" s="73">
        <v>-0.104277643260694</v>
      </c>
      <c r="AL27" s="92">
        <v>47773</v>
      </c>
      <c r="AM27" s="93">
        <v>65883</v>
      </c>
      <c r="AN27" s="94">
        <v>-0.274881228845074</v>
      </c>
    </row>
    <row r="28" ht="19.5" customHeight="1" spans="1:40">
      <c r="A28" s="75" t="s">
        <v>351</v>
      </c>
      <c r="B28" s="72">
        <v>21748</v>
      </c>
      <c r="C28" s="72">
        <v>26951</v>
      </c>
      <c r="D28" s="73">
        <v>-0.193054061073801</v>
      </c>
      <c r="E28" s="74">
        <v>8534</v>
      </c>
      <c r="F28" s="74">
        <v>20824</v>
      </c>
      <c r="G28" s="73">
        <v>-0.59018440261237</v>
      </c>
      <c r="H28" s="74">
        <v>12477</v>
      </c>
      <c r="I28" s="74">
        <v>27898</v>
      </c>
      <c r="J28" s="73">
        <v>-0.552763638970535</v>
      </c>
      <c r="K28" s="74">
        <v>15859</v>
      </c>
      <c r="L28" s="74">
        <v>27393</v>
      </c>
      <c r="M28" s="73">
        <v>-0.421056474281751</v>
      </c>
      <c r="N28" s="74">
        <v>17299</v>
      </c>
      <c r="O28" s="74">
        <v>28453</v>
      </c>
      <c r="P28" s="73">
        <v>-0.392014901767828</v>
      </c>
      <c r="Q28" s="74">
        <v>19261</v>
      </c>
      <c r="R28" s="74">
        <v>26543</v>
      </c>
      <c r="S28" s="73">
        <v>-0.274347285536676</v>
      </c>
      <c r="T28" s="74">
        <v>22510</v>
      </c>
      <c r="U28" s="74">
        <v>28471</v>
      </c>
      <c r="V28" s="73">
        <v>-0.209370938850058</v>
      </c>
      <c r="W28" s="74">
        <v>21757</v>
      </c>
      <c r="X28" s="74">
        <v>28737</v>
      </c>
      <c r="Y28" s="73">
        <v>-0.242892438319936</v>
      </c>
      <c r="Z28" s="74">
        <v>23089</v>
      </c>
      <c r="AA28" s="74">
        <v>26988</v>
      </c>
      <c r="AB28" s="73">
        <v>-0.14447161701497</v>
      </c>
      <c r="AC28" s="74">
        <v>20352</v>
      </c>
      <c r="AD28" s="74">
        <v>25655</v>
      </c>
      <c r="AE28" s="73">
        <v>-0.206704346131358</v>
      </c>
      <c r="AF28" s="74">
        <v>23963</v>
      </c>
      <c r="AG28" s="74">
        <v>28421</v>
      </c>
      <c r="AH28" s="73">
        <v>-0.156855846029344</v>
      </c>
      <c r="AI28" s="74">
        <v>28322</v>
      </c>
      <c r="AJ28" s="74">
        <v>30758</v>
      </c>
      <c r="AK28" s="73">
        <v>-0.0791989076012745</v>
      </c>
      <c r="AL28" s="92">
        <v>235171</v>
      </c>
      <c r="AM28" s="93">
        <v>327092</v>
      </c>
      <c r="AN28" s="94">
        <v>-0.281024910422756</v>
      </c>
    </row>
    <row r="29" ht="19.5" customHeight="1" spans="1:40">
      <c r="A29" s="75" t="s">
        <v>67</v>
      </c>
      <c r="B29" s="72">
        <v>5271</v>
      </c>
      <c r="C29" s="72">
        <v>7439</v>
      </c>
      <c r="D29" s="73">
        <v>-0.291437021104987</v>
      </c>
      <c r="E29" s="74">
        <v>1065</v>
      </c>
      <c r="F29" s="74">
        <v>5072</v>
      </c>
      <c r="G29" s="73">
        <v>-0.790023659305994</v>
      </c>
      <c r="H29" s="74">
        <v>3824</v>
      </c>
      <c r="I29" s="74">
        <v>8234</v>
      </c>
      <c r="J29" s="73">
        <v>-0.53558416322565</v>
      </c>
      <c r="K29" s="74">
        <v>4605</v>
      </c>
      <c r="L29" s="74">
        <v>7815</v>
      </c>
      <c r="M29" s="73">
        <v>-0.410748560460653</v>
      </c>
      <c r="N29" s="74">
        <v>5396</v>
      </c>
      <c r="O29" s="74">
        <v>8001</v>
      </c>
      <c r="P29" s="73">
        <v>-0.325584301962255</v>
      </c>
      <c r="Q29" s="74">
        <v>5384</v>
      </c>
      <c r="R29" s="74">
        <v>7227</v>
      </c>
      <c r="S29" s="73">
        <v>-0.255015912550159</v>
      </c>
      <c r="T29" s="74">
        <v>6438</v>
      </c>
      <c r="U29" s="74">
        <v>7635</v>
      </c>
      <c r="V29" s="73">
        <v>-0.156777996070727</v>
      </c>
      <c r="W29" s="74">
        <v>5893</v>
      </c>
      <c r="X29" s="74">
        <v>7993</v>
      </c>
      <c r="Y29" s="73">
        <v>-0.262729888652571</v>
      </c>
      <c r="Z29" s="74">
        <v>6117</v>
      </c>
      <c r="AA29" s="74">
        <v>7806</v>
      </c>
      <c r="AB29" s="73">
        <v>-0.216372021521906</v>
      </c>
      <c r="AC29" s="74">
        <v>5839</v>
      </c>
      <c r="AD29" s="74">
        <v>7450</v>
      </c>
      <c r="AE29" s="73">
        <v>-0.216241610738255</v>
      </c>
      <c r="AF29" s="74">
        <v>6505</v>
      </c>
      <c r="AG29" s="74">
        <v>8246</v>
      </c>
      <c r="AH29" s="73">
        <v>-0.211132670385642</v>
      </c>
      <c r="AI29" s="74">
        <v>8640</v>
      </c>
      <c r="AJ29" s="74">
        <v>10475</v>
      </c>
      <c r="AK29" s="73">
        <v>-0.175178997613365</v>
      </c>
      <c r="AL29" s="92">
        <v>64977</v>
      </c>
      <c r="AM29" s="93">
        <v>93393</v>
      </c>
      <c r="AN29" s="94">
        <v>-0.304262632103048</v>
      </c>
    </row>
    <row r="30" ht="19.5" customHeight="1" spans="1:40">
      <c r="A30" s="75" t="s">
        <v>184</v>
      </c>
      <c r="B30" s="72">
        <v>21115</v>
      </c>
      <c r="C30" s="72">
        <v>28510</v>
      </c>
      <c r="D30" s="73">
        <v>-0.259382672746405</v>
      </c>
      <c r="E30" s="74">
        <v>10037</v>
      </c>
      <c r="F30" s="74">
        <v>23145</v>
      </c>
      <c r="G30" s="73">
        <v>-0.566342622596673</v>
      </c>
      <c r="H30" s="74">
        <v>16122</v>
      </c>
      <c r="I30" s="74">
        <v>29626</v>
      </c>
      <c r="J30" s="73">
        <v>-0.455815837440086</v>
      </c>
      <c r="K30" s="74">
        <v>17497</v>
      </c>
      <c r="L30" s="74">
        <v>29628</v>
      </c>
      <c r="M30" s="73">
        <v>-0.409443769407317</v>
      </c>
      <c r="N30" s="74">
        <v>18335</v>
      </c>
      <c r="O30" s="74">
        <v>29696</v>
      </c>
      <c r="P30" s="73">
        <v>-0.382576778017241</v>
      </c>
      <c r="Q30" s="74">
        <v>18812</v>
      </c>
      <c r="R30" s="74">
        <v>27707</v>
      </c>
      <c r="S30" s="73">
        <v>-0.321038004836323</v>
      </c>
      <c r="T30" s="74">
        <v>20652</v>
      </c>
      <c r="U30" s="74">
        <v>29040</v>
      </c>
      <c r="V30" s="73">
        <v>-0.288842975206612</v>
      </c>
      <c r="W30" s="74">
        <v>20193</v>
      </c>
      <c r="X30" s="74">
        <v>30011</v>
      </c>
      <c r="Y30" s="73">
        <v>-0.327146712871947</v>
      </c>
      <c r="Z30" s="74">
        <v>20514</v>
      </c>
      <c r="AA30" s="74">
        <v>28653</v>
      </c>
      <c r="AB30" s="73">
        <v>-0.284054025756465</v>
      </c>
      <c r="AC30" s="74">
        <v>19993</v>
      </c>
      <c r="AD30" s="74">
        <v>26996</v>
      </c>
      <c r="AE30" s="73">
        <v>-0.259408801303897</v>
      </c>
      <c r="AF30" s="74">
        <v>21766</v>
      </c>
      <c r="AG30" s="74">
        <v>28956</v>
      </c>
      <c r="AH30" s="73">
        <v>-0.248307777317309</v>
      </c>
      <c r="AI30" s="74">
        <v>24180</v>
      </c>
      <c r="AJ30" s="74">
        <v>29836</v>
      </c>
      <c r="AK30" s="73">
        <v>-0.189569647405818</v>
      </c>
      <c r="AL30" s="92">
        <v>229216</v>
      </c>
      <c r="AM30" s="93">
        <v>341804</v>
      </c>
      <c r="AN30" s="94">
        <v>-0.32939345355818</v>
      </c>
    </row>
    <row r="31" ht="19.5" customHeight="1" spans="1:40">
      <c r="A31" s="75" t="s">
        <v>18</v>
      </c>
      <c r="B31" s="72">
        <v>327</v>
      </c>
      <c r="C31" s="72">
        <v>494</v>
      </c>
      <c r="D31" s="73">
        <v>-0.338056680161943</v>
      </c>
      <c r="E31" s="74">
        <v>99</v>
      </c>
      <c r="F31" s="74">
        <v>345</v>
      </c>
      <c r="G31" s="73">
        <v>-0.71304347826087</v>
      </c>
      <c r="H31" s="74">
        <v>225</v>
      </c>
      <c r="I31" s="74">
        <v>573</v>
      </c>
      <c r="J31" s="73">
        <v>-0.607329842931937</v>
      </c>
      <c r="K31" s="74">
        <v>290</v>
      </c>
      <c r="L31" s="74">
        <v>489</v>
      </c>
      <c r="M31" s="73">
        <v>-0.406952965235174</v>
      </c>
      <c r="N31" s="74">
        <v>362</v>
      </c>
      <c r="O31" s="74">
        <v>524</v>
      </c>
      <c r="P31" s="73">
        <v>-0.309160305343511</v>
      </c>
      <c r="Q31" s="74">
        <v>311</v>
      </c>
      <c r="R31" s="74">
        <v>444</v>
      </c>
      <c r="S31" s="73">
        <v>-0.29954954954955</v>
      </c>
      <c r="T31" s="74">
        <v>429</v>
      </c>
      <c r="U31" s="74">
        <v>532</v>
      </c>
      <c r="V31" s="73">
        <v>-0.193609022556391</v>
      </c>
      <c r="W31" s="74">
        <v>392</v>
      </c>
      <c r="X31" s="74">
        <v>561</v>
      </c>
      <c r="Y31" s="73">
        <v>-0.301247771836007</v>
      </c>
      <c r="Z31" s="74">
        <v>439</v>
      </c>
      <c r="AA31" s="74">
        <v>466</v>
      </c>
      <c r="AB31" s="73">
        <v>-0.0579399141630901</v>
      </c>
      <c r="AC31" s="74">
        <v>315</v>
      </c>
      <c r="AD31" s="74">
        <v>448</v>
      </c>
      <c r="AE31" s="73">
        <v>-0.296875</v>
      </c>
      <c r="AF31" s="74">
        <v>340</v>
      </c>
      <c r="AG31" s="74">
        <v>489</v>
      </c>
      <c r="AH31" s="73">
        <v>-0.304703476482618</v>
      </c>
      <c r="AI31" s="74">
        <v>407</v>
      </c>
      <c r="AJ31" s="74">
        <v>561</v>
      </c>
      <c r="AK31" s="73">
        <v>-0.274509803921569</v>
      </c>
      <c r="AL31" s="92">
        <v>3936</v>
      </c>
      <c r="AM31" s="93">
        <v>5926</v>
      </c>
      <c r="AN31" s="94">
        <v>-0.33580830239622</v>
      </c>
    </row>
    <row r="32" ht="19.5" customHeight="1" spans="1:40">
      <c r="A32" s="76" t="s">
        <v>436</v>
      </c>
      <c r="B32" s="72">
        <v>349</v>
      </c>
      <c r="C32" s="72">
        <v>411</v>
      </c>
      <c r="D32" s="73">
        <v>-0.150851581508516</v>
      </c>
      <c r="E32" s="74">
        <v>25</v>
      </c>
      <c r="F32" s="74">
        <v>333</v>
      </c>
      <c r="G32" s="73">
        <v>-0.924924924924925</v>
      </c>
      <c r="H32" s="74">
        <v>126</v>
      </c>
      <c r="I32" s="74">
        <v>466</v>
      </c>
      <c r="J32" s="73">
        <v>-0.729613733905579</v>
      </c>
      <c r="K32" s="74">
        <v>190</v>
      </c>
      <c r="L32" s="74">
        <v>447</v>
      </c>
      <c r="M32" s="73">
        <v>-0.574944071588367</v>
      </c>
      <c r="N32" s="74">
        <v>303</v>
      </c>
      <c r="O32" s="74">
        <v>563</v>
      </c>
      <c r="P32" s="73">
        <v>-0.461811722912966</v>
      </c>
      <c r="Q32" s="74">
        <v>280</v>
      </c>
      <c r="R32" s="74">
        <v>547</v>
      </c>
      <c r="S32" s="73">
        <v>-0.488117001828154</v>
      </c>
      <c r="T32" s="74">
        <v>510</v>
      </c>
      <c r="U32" s="74">
        <v>805</v>
      </c>
      <c r="V32" s="73">
        <v>-0.366459627329193</v>
      </c>
      <c r="W32" s="74">
        <v>586</v>
      </c>
      <c r="X32" s="74">
        <v>818</v>
      </c>
      <c r="Y32" s="73">
        <v>-0.28361858190709</v>
      </c>
      <c r="Z32" s="74">
        <v>447</v>
      </c>
      <c r="AA32" s="74">
        <v>606</v>
      </c>
      <c r="AB32" s="73">
        <v>-0.262376237623762</v>
      </c>
      <c r="AC32" s="74">
        <v>402</v>
      </c>
      <c r="AD32" s="74">
        <v>435</v>
      </c>
      <c r="AE32" s="73">
        <v>-0.0758620689655172</v>
      </c>
      <c r="AF32" s="74">
        <v>401</v>
      </c>
      <c r="AG32" s="74">
        <v>436</v>
      </c>
      <c r="AH32" s="73">
        <v>-0.0802752293577982</v>
      </c>
      <c r="AI32" s="74">
        <v>482</v>
      </c>
      <c r="AJ32" s="74">
        <v>417</v>
      </c>
      <c r="AK32" s="73">
        <v>0.155875299760192</v>
      </c>
      <c r="AL32" s="92">
        <v>4101</v>
      </c>
      <c r="AM32" s="93">
        <v>6284</v>
      </c>
      <c r="AN32" s="94">
        <v>-0.347390197326544</v>
      </c>
    </row>
    <row r="33" ht="19.5" customHeight="1" spans="1:40">
      <c r="A33" s="75" t="s">
        <v>39</v>
      </c>
      <c r="B33" s="72">
        <v>14285</v>
      </c>
      <c r="C33" s="72">
        <v>16872</v>
      </c>
      <c r="D33" s="73">
        <v>-0.153330962541489</v>
      </c>
      <c r="E33" s="74">
        <v>4875</v>
      </c>
      <c r="F33" s="74">
        <v>12978</v>
      </c>
      <c r="G33" s="73">
        <v>-0.624364308830328</v>
      </c>
      <c r="H33" s="74">
        <v>7060</v>
      </c>
      <c r="I33" s="74">
        <v>15357</v>
      </c>
      <c r="J33" s="73">
        <v>-0.540274793253891</v>
      </c>
      <c r="K33" s="74">
        <v>6667</v>
      </c>
      <c r="L33" s="74">
        <v>15830</v>
      </c>
      <c r="M33" s="73">
        <v>-0.578837650031586</v>
      </c>
      <c r="N33" s="74">
        <v>7870</v>
      </c>
      <c r="O33" s="74">
        <v>15273</v>
      </c>
      <c r="P33" s="73">
        <v>-0.484711582531264</v>
      </c>
      <c r="Q33" s="74">
        <v>7827</v>
      </c>
      <c r="R33" s="74">
        <v>14226</v>
      </c>
      <c r="S33" s="73">
        <v>-0.449810206663855</v>
      </c>
      <c r="T33" s="74">
        <v>9718</v>
      </c>
      <c r="U33" s="74">
        <v>13684</v>
      </c>
      <c r="V33" s="73">
        <v>-0.289827535808243</v>
      </c>
      <c r="W33" s="74">
        <v>10762</v>
      </c>
      <c r="X33" s="74">
        <v>15419</v>
      </c>
      <c r="Y33" s="73">
        <v>-0.302029963032622</v>
      </c>
      <c r="Z33" s="74">
        <v>10106</v>
      </c>
      <c r="AA33" s="74">
        <v>15500</v>
      </c>
      <c r="AB33" s="73">
        <v>-0.348</v>
      </c>
      <c r="AC33" s="74">
        <v>9367</v>
      </c>
      <c r="AD33" s="74">
        <v>15029</v>
      </c>
      <c r="AE33" s="73">
        <v>-0.376738305941846</v>
      </c>
      <c r="AF33" s="74">
        <v>11075</v>
      </c>
      <c r="AG33" s="74">
        <v>15501</v>
      </c>
      <c r="AH33" s="73">
        <v>-0.285529965808658</v>
      </c>
      <c r="AI33" s="74">
        <v>11898</v>
      </c>
      <c r="AJ33" s="74">
        <v>18463</v>
      </c>
      <c r="AK33" s="73">
        <v>-0.355576016898662</v>
      </c>
      <c r="AL33" s="92">
        <v>111510</v>
      </c>
      <c r="AM33" s="93">
        <v>184132</v>
      </c>
      <c r="AN33" s="94">
        <v>-0.394401842156714</v>
      </c>
    </row>
    <row r="34" ht="19.5" customHeight="1" spans="1:40">
      <c r="A34" s="75" t="s">
        <v>435</v>
      </c>
      <c r="B34" s="72">
        <v>10661</v>
      </c>
      <c r="C34" s="72">
        <v>15098</v>
      </c>
      <c r="D34" s="73">
        <v>-0.293879984103855</v>
      </c>
      <c r="E34" s="74">
        <v>3517</v>
      </c>
      <c r="F34" s="74">
        <v>11794</v>
      </c>
      <c r="G34" s="73">
        <v>-0.70179752416483</v>
      </c>
      <c r="H34" s="74">
        <v>6250</v>
      </c>
      <c r="I34" s="74">
        <v>16179</v>
      </c>
      <c r="J34" s="73">
        <v>-0.61369676741455</v>
      </c>
      <c r="K34" s="74">
        <v>7957</v>
      </c>
      <c r="L34" s="74">
        <v>15899</v>
      </c>
      <c r="M34" s="73">
        <v>-0.499528272218379</v>
      </c>
      <c r="N34" s="74">
        <v>9456</v>
      </c>
      <c r="O34" s="74">
        <v>16558</v>
      </c>
      <c r="P34" s="73">
        <v>-0.428916535813504</v>
      </c>
      <c r="Q34" s="74">
        <v>9796</v>
      </c>
      <c r="R34" s="74">
        <v>15445</v>
      </c>
      <c r="S34" s="73">
        <v>-0.365749433473616</v>
      </c>
      <c r="T34" s="74">
        <v>9437</v>
      </c>
      <c r="U34" s="74">
        <v>15042</v>
      </c>
      <c r="V34" s="73">
        <v>-0.37262332136684</v>
      </c>
      <c r="W34" s="74">
        <v>9108</v>
      </c>
      <c r="X34" s="74">
        <v>16078</v>
      </c>
      <c r="Y34" s="73">
        <v>-0.433511630799851</v>
      </c>
      <c r="Z34" s="74">
        <v>9888</v>
      </c>
      <c r="AA34" s="74">
        <v>15715</v>
      </c>
      <c r="AB34" s="73">
        <v>-0.370792236716513</v>
      </c>
      <c r="AC34" s="74">
        <v>8641</v>
      </c>
      <c r="AD34" s="74">
        <v>14624</v>
      </c>
      <c r="AE34" s="73">
        <v>-0.409121991247265</v>
      </c>
      <c r="AF34" s="74">
        <v>10660</v>
      </c>
      <c r="AG34" s="74">
        <v>16198</v>
      </c>
      <c r="AH34" s="73">
        <v>-0.341894060995185</v>
      </c>
      <c r="AI34" s="74">
        <v>11607</v>
      </c>
      <c r="AJ34" s="74">
        <v>17266</v>
      </c>
      <c r="AK34" s="73">
        <v>-0.327753967334646</v>
      </c>
      <c r="AL34" s="92">
        <v>106978</v>
      </c>
      <c r="AM34" s="93">
        <v>185896</v>
      </c>
      <c r="AN34" s="94">
        <v>-0.424527692903559</v>
      </c>
    </row>
    <row r="35" ht="19.5" customHeight="1" spans="1:40">
      <c r="A35" s="77" t="s">
        <v>431</v>
      </c>
      <c r="B35" s="72">
        <v>2478</v>
      </c>
      <c r="C35" s="72">
        <v>4683</v>
      </c>
      <c r="D35" s="73">
        <v>-0.47085201793722</v>
      </c>
      <c r="E35" s="74">
        <v>455</v>
      </c>
      <c r="F35" s="74">
        <v>3024</v>
      </c>
      <c r="G35" s="73">
        <v>-0.849537037037037</v>
      </c>
      <c r="H35" s="74">
        <v>31</v>
      </c>
      <c r="I35" s="74">
        <v>3837</v>
      </c>
      <c r="J35" s="73">
        <v>-0.991920771436018</v>
      </c>
      <c r="K35" s="74">
        <v>2483</v>
      </c>
      <c r="L35" s="74">
        <v>4907</v>
      </c>
      <c r="M35" s="73">
        <v>-0.493988180150805</v>
      </c>
      <c r="N35" s="74">
        <v>3654</v>
      </c>
      <c r="O35" s="74">
        <v>4120</v>
      </c>
      <c r="P35" s="73">
        <v>-0.113106796116505</v>
      </c>
      <c r="Q35" s="74">
        <v>968</v>
      </c>
      <c r="R35" s="74">
        <v>3809</v>
      </c>
      <c r="S35" s="73">
        <v>-0.745865056445261</v>
      </c>
      <c r="T35" s="74">
        <v>25</v>
      </c>
      <c r="U35" s="74">
        <v>4503</v>
      </c>
      <c r="V35" s="73">
        <v>-0.994448145680657</v>
      </c>
      <c r="W35" s="74">
        <v>64</v>
      </c>
      <c r="X35" s="74">
        <v>4773</v>
      </c>
      <c r="Y35" s="73">
        <v>-0.986591242405196</v>
      </c>
      <c r="Z35" s="74">
        <v>1174</v>
      </c>
      <c r="AA35" s="74">
        <v>3888</v>
      </c>
      <c r="AB35" s="73">
        <v>-0.698045267489712</v>
      </c>
      <c r="AC35" s="74">
        <v>1350</v>
      </c>
      <c r="AD35" s="74">
        <v>3619</v>
      </c>
      <c r="AE35" s="73">
        <v>-0.626968775904946</v>
      </c>
      <c r="AF35" s="74">
        <v>1496</v>
      </c>
      <c r="AG35" s="74">
        <v>4363</v>
      </c>
      <c r="AH35" s="73">
        <v>-0.657116662846665</v>
      </c>
      <c r="AI35" s="74">
        <v>3831</v>
      </c>
      <c r="AJ35" s="74">
        <v>4575</v>
      </c>
      <c r="AK35" s="73">
        <v>-0.162622950819672</v>
      </c>
      <c r="AL35" s="92">
        <v>18009</v>
      </c>
      <c r="AM35" s="93">
        <v>50101</v>
      </c>
      <c r="AN35" s="94">
        <v>-0.640546096884294</v>
      </c>
    </row>
    <row r="36" ht="19.5" customHeight="1" spans="1:40">
      <c r="A36" s="78" t="s">
        <v>8</v>
      </c>
      <c r="B36" s="79">
        <v>11613</v>
      </c>
      <c r="C36" s="80">
        <v>23527</v>
      </c>
      <c r="D36" s="81">
        <v>-0.506396905682832</v>
      </c>
      <c r="E36" s="82">
        <v>933</v>
      </c>
      <c r="F36" s="83">
        <v>10995</v>
      </c>
      <c r="G36" s="81">
        <v>-0.915143246930423</v>
      </c>
      <c r="H36" s="82">
        <v>1799</v>
      </c>
      <c r="I36" s="82">
        <v>17063</v>
      </c>
      <c r="J36" s="81">
        <v>-0.894567192170193</v>
      </c>
      <c r="K36" s="82">
        <v>2142</v>
      </c>
      <c r="L36" s="82">
        <v>19985</v>
      </c>
      <c r="M36" s="81">
        <v>-0.892819614711033</v>
      </c>
      <c r="N36" s="82">
        <v>3162</v>
      </c>
      <c r="O36" s="82">
        <v>16018</v>
      </c>
      <c r="P36" s="81">
        <v>-0.802597078286927</v>
      </c>
      <c r="Q36" s="82">
        <v>3325</v>
      </c>
      <c r="R36" s="82">
        <v>15072</v>
      </c>
      <c r="S36" s="81">
        <v>-0.779392250530786</v>
      </c>
      <c r="T36" s="82">
        <v>4618</v>
      </c>
      <c r="U36" s="82">
        <v>13460</v>
      </c>
      <c r="V36" s="81">
        <v>-0.656909361069837</v>
      </c>
      <c r="W36" s="82">
        <v>5354</v>
      </c>
      <c r="X36" s="82">
        <v>13525</v>
      </c>
      <c r="Y36" s="81">
        <v>-0.604140480591497</v>
      </c>
      <c r="Z36" s="82">
        <v>7081</v>
      </c>
      <c r="AA36" s="82">
        <v>17739</v>
      </c>
      <c r="AB36" s="81">
        <v>-0.60082304526749</v>
      </c>
      <c r="AC36" s="82">
        <v>8039</v>
      </c>
      <c r="AD36" s="82">
        <v>17835</v>
      </c>
      <c r="AE36" s="81">
        <v>-0.549257078777684</v>
      </c>
      <c r="AF36" s="82">
        <v>9182</v>
      </c>
      <c r="AG36" s="82">
        <v>21803</v>
      </c>
      <c r="AH36" s="81">
        <v>-0.578865293766913</v>
      </c>
      <c r="AI36" s="82">
        <v>9574</v>
      </c>
      <c r="AJ36" s="82">
        <v>29526</v>
      </c>
      <c r="AK36" s="81">
        <v>-0.675743412585518</v>
      </c>
      <c r="AL36" s="83">
        <v>66822</v>
      </c>
      <c r="AM36" s="95">
        <v>216548</v>
      </c>
      <c r="AN36" s="96">
        <v>-0.69142176330421</v>
      </c>
    </row>
    <row r="37" ht="19.5" customHeight="1" spans="1:40">
      <c r="A37" s="84" t="s">
        <v>474</v>
      </c>
      <c r="B37" s="85">
        <v>83</v>
      </c>
      <c r="C37" s="85">
        <v>104</v>
      </c>
      <c r="D37" s="86">
        <v>-0.201923076923077</v>
      </c>
      <c r="E37" s="87">
        <v>45</v>
      </c>
      <c r="F37" s="87">
        <v>112</v>
      </c>
      <c r="G37" s="86">
        <v>-0.598214285714286</v>
      </c>
      <c r="H37" s="87">
        <v>96</v>
      </c>
      <c r="I37" s="87">
        <v>228</v>
      </c>
      <c r="J37" s="86">
        <v>-0.578947368421053</v>
      </c>
      <c r="K37" s="87">
        <v>89</v>
      </c>
      <c r="L37" s="87">
        <v>236</v>
      </c>
      <c r="M37" s="86">
        <v>-0.622881355932203</v>
      </c>
      <c r="N37" s="87">
        <v>75</v>
      </c>
      <c r="O37" s="87">
        <v>223</v>
      </c>
      <c r="P37" s="86">
        <v>-0.663677130044843</v>
      </c>
      <c r="Q37" s="87">
        <v>130</v>
      </c>
      <c r="R37" s="87">
        <v>182</v>
      </c>
      <c r="S37" s="86">
        <v>-0.285714285714286</v>
      </c>
      <c r="T37" s="87">
        <v>265</v>
      </c>
      <c r="U37" s="87">
        <v>208</v>
      </c>
      <c r="V37" s="86">
        <v>0.274038461538462</v>
      </c>
      <c r="W37" s="87">
        <v>227</v>
      </c>
      <c r="X37" s="87">
        <v>204</v>
      </c>
      <c r="Y37" s="86">
        <v>0.112745098039216</v>
      </c>
      <c r="Z37" s="87">
        <v>235</v>
      </c>
      <c r="AA37" s="87">
        <v>177</v>
      </c>
      <c r="AB37" s="86">
        <v>0.327683615819209</v>
      </c>
      <c r="AC37" s="87">
        <v>195</v>
      </c>
      <c r="AD37" s="87">
        <v>170</v>
      </c>
      <c r="AE37" s="86">
        <v>0.147058823529412</v>
      </c>
      <c r="AF37" s="87">
        <v>230</v>
      </c>
      <c r="AG37" s="87">
        <v>153</v>
      </c>
      <c r="AH37" s="86">
        <v>0.503267973856209</v>
      </c>
      <c r="AI37" s="87">
        <v>265</v>
      </c>
      <c r="AJ37" s="87">
        <v>131</v>
      </c>
      <c r="AK37" s="86">
        <v>1.02290076335878</v>
      </c>
      <c r="AL37" s="87">
        <v>1935</v>
      </c>
      <c r="AM37" s="97">
        <v>2128</v>
      </c>
      <c r="AN37" s="98">
        <v>-0.0906954887218045</v>
      </c>
    </row>
    <row r="38" ht="19.5" customHeight="1" spans="1:40">
      <c r="A38" s="75" t="s">
        <v>88</v>
      </c>
      <c r="B38" s="72">
        <v>4735</v>
      </c>
      <c r="C38" s="72">
        <v>6938</v>
      </c>
      <c r="D38" s="73">
        <v>-0.317526664744883</v>
      </c>
      <c r="E38" s="74">
        <v>179</v>
      </c>
      <c r="F38" s="74">
        <v>5217</v>
      </c>
      <c r="G38" s="73">
        <v>-0.965689093348668</v>
      </c>
      <c r="H38" s="74">
        <v>1436</v>
      </c>
      <c r="I38" s="74">
        <v>6453</v>
      </c>
      <c r="J38" s="73">
        <v>-0.777467844413451</v>
      </c>
      <c r="K38" s="74">
        <v>3806</v>
      </c>
      <c r="L38" s="74">
        <v>5418</v>
      </c>
      <c r="M38" s="73">
        <v>-0.297526762643042</v>
      </c>
      <c r="N38" s="74">
        <v>4564</v>
      </c>
      <c r="O38" s="74">
        <v>5134</v>
      </c>
      <c r="P38" s="73">
        <v>-0.111024542267238</v>
      </c>
      <c r="Q38" s="74">
        <v>5080</v>
      </c>
      <c r="R38" s="74">
        <v>5191</v>
      </c>
      <c r="S38" s="73">
        <v>-0.0213831631670198</v>
      </c>
      <c r="T38" s="74">
        <v>7199</v>
      </c>
      <c r="U38" s="74">
        <v>5714</v>
      </c>
      <c r="V38" s="73">
        <v>0.25988799439972</v>
      </c>
      <c r="W38" s="74">
        <v>6833</v>
      </c>
      <c r="X38" s="74">
        <v>6053</v>
      </c>
      <c r="Y38" s="73">
        <v>0.128861721460433</v>
      </c>
      <c r="Z38" s="74">
        <v>7749</v>
      </c>
      <c r="AA38" s="74">
        <v>5282</v>
      </c>
      <c r="AB38" s="73">
        <v>0.467057932601287</v>
      </c>
      <c r="AC38" s="74">
        <v>5680</v>
      </c>
      <c r="AD38" s="74">
        <v>4833</v>
      </c>
      <c r="AE38" s="73">
        <v>0.175253465756259</v>
      </c>
      <c r="AF38" s="74">
        <v>7289</v>
      </c>
      <c r="AG38" s="74">
        <v>6270</v>
      </c>
      <c r="AH38" s="73">
        <v>0.162519936204147</v>
      </c>
      <c r="AI38" s="74">
        <v>7562</v>
      </c>
      <c r="AJ38" s="74">
        <v>6668</v>
      </c>
      <c r="AK38" s="73">
        <v>0.134073185362927</v>
      </c>
      <c r="AL38" s="92">
        <v>62112</v>
      </c>
      <c r="AM38" s="93">
        <v>69171</v>
      </c>
      <c r="AN38" s="94">
        <v>-0.10205143774125</v>
      </c>
    </row>
    <row r="39" ht="19.5" customHeight="1" spans="1:40">
      <c r="A39" s="75" t="s">
        <v>117</v>
      </c>
      <c r="B39" s="72">
        <v>3232</v>
      </c>
      <c r="C39" s="72">
        <v>1118</v>
      </c>
      <c r="D39" s="73">
        <v>1.89087656529517</v>
      </c>
      <c r="E39" s="74">
        <v>290</v>
      </c>
      <c r="F39" s="74">
        <v>680</v>
      </c>
      <c r="G39" s="73">
        <v>-0.573529411764706</v>
      </c>
      <c r="H39" s="74">
        <v>597</v>
      </c>
      <c r="I39" s="74">
        <v>1103</v>
      </c>
      <c r="J39" s="73">
        <v>-0.458748866727108</v>
      </c>
      <c r="K39" s="74">
        <v>2741</v>
      </c>
      <c r="L39" s="74">
        <v>1294</v>
      </c>
      <c r="M39" s="73">
        <v>1.11823802163833</v>
      </c>
      <c r="N39" s="74">
        <v>1388</v>
      </c>
      <c r="O39" s="74">
        <v>1113</v>
      </c>
      <c r="P39" s="73">
        <v>0.247079964061096</v>
      </c>
      <c r="Q39" s="74">
        <v>527</v>
      </c>
      <c r="R39" s="74">
        <v>1044</v>
      </c>
      <c r="S39" s="73">
        <v>-0.495210727969349</v>
      </c>
      <c r="T39" s="74">
        <v>801</v>
      </c>
      <c r="U39" s="74">
        <v>1259</v>
      </c>
      <c r="V39" s="73">
        <v>-0.363780778395552</v>
      </c>
      <c r="W39" s="74">
        <v>1517</v>
      </c>
      <c r="X39" s="74">
        <v>1329</v>
      </c>
      <c r="Y39" s="73">
        <v>0.141459744168548</v>
      </c>
      <c r="Z39" s="74">
        <v>1750</v>
      </c>
      <c r="AA39" s="74">
        <v>1380</v>
      </c>
      <c r="AB39" s="73">
        <v>0.268115942028986</v>
      </c>
      <c r="AC39" s="74">
        <v>1644</v>
      </c>
      <c r="AD39" s="74">
        <v>1185</v>
      </c>
      <c r="AE39" s="73">
        <v>0.387341772151899</v>
      </c>
      <c r="AF39" s="74">
        <v>2074</v>
      </c>
      <c r="AG39" s="74">
        <v>1322</v>
      </c>
      <c r="AH39" s="73">
        <v>0.568835098335855</v>
      </c>
      <c r="AI39" s="74">
        <v>3168</v>
      </c>
      <c r="AJ39" s="74">
        <v>2238</v>
      </c>
      <c r="AK39" s="73">
        <v>0.415549597855228</v>
      </c>
      <c r="AL39" s="92">
        <v>19729</v>
      </c>
      <c r="AM39" s="93">
        <v>15065</v>
      </c>
      <c r="AN39" s="94">
        <v>0.309591769000996</v>
      </c>
    </row>
    <row r="40" ht="19.5" customHeight="1" spans="1:40">
      <c r="A40" s="75" t="s">
        <v>475</v>
      </c>
      <c r="B40" s="88">
        <v>242794</v>
      </c>
      <c r="C40" s="88">
        <v>322035</v>
      </c>
      <c r="D40" s="73">
        <v>-0.246063316099182</v>
      </c>
      <c r="E40" s="74">
        <v>88921</v>
      </c>
      <c r="F40" s="74">
        <v>237352</v>
      </c>
      <c r="G40" s="73">
        <v>-0.625362331052614</v>
      </c>
      <c r="H40" s="74">
        <v>165294</v>
      </c>
      <c r="I40" s="74">
        <v>326082</v>
      </c>
      <c r="J40" s="73">
        <v>-0.493090694978564</v>
      </c>
      <c r="K40" s="74">
        <v>202682</v>
      </c>
      <c r="L40" s="74">
        <v>325527</v>
      </c>
      <c r="M40" s="73">
        <v>-0.377372691051741</v>
      </c>
      <c r="N40" s="74">
        <v>232905</v>
      </c>
      <c r="O40" s="74">
        <v>322685</v>
      </c>
      <c r="P40" s="73">
        <v>-0.278227993244186</v>
      </c>
      <c r="Q40" s="74">
        <v>236748</v>
      </c>
      <c r="R40" s="74">
        <v>303428</v>
      </c>
      <c r="S40" s="73">
        <v>-0.219755592760062</v>
      </c>
      <c r="T40" s="74">
        <v>271148</v>
      </c>
      <c r="U40" s="74">
        <v>319610</v>
      </c>
      <c r="V40" s="73">
        <v>-0.151628547292012</v>
      </c>
      <c r="W40" s="74">
        <v>268244</v>
      </c>
      <c r="X40" s="74">
        <v>329686</v>
      </c>
      <c r="Y40" s="73">
        <v>-0.186365208107108</v>
      </c>
      <c r="Z40" s="74">
        <v>290258</v>
      </c>
      <c r="AA40" s="74">
        <v>326216</v>
      </c>
      <c r="AB40" s="73">
        <v>-0.110227579272629</v>
      </c>
      <c r="AC40" s="74">
        <v>262637</v>
      </c>
      <c r="AD40" s="74">
        <v>306165</v>
      </c>
      <c r="AE40" s="73">
        <v>-0.1421717047997</v>
      </c>
      <c r="AF40" s="74">
        <v>312207</v>
      </c>
      <c r="AG40" s="74">
        <v>339243</v>
      </c>
      <c r="AH40" s="73">
        <v>-0.0796950858234363</v>
      </c>
      <c r="AI40" s="74">
        <v>353447</v>
      </c>
      <c r="AJ40" s="74">
        <v>373308</v>
      </c>
      <c r="AK40" s="73">
        <v>-0.0532027173272472</v>
      </c>
      <c r="AL40" s="74">
        <v>2927285</v>
      </c>
      <c r="AM40" s="74">
        <v>3831337</v>
      </c>
      <c r="AN40" s="94">
        <v>-0.235962537359674</v>
      </c>
    </row>
  </sheetData>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Y98"/>
  <sheetViews>
    <sheetView workbookViewId="0">
      <pane xSplit="1" topLeftCell="B1" activePane="topRight" state="frozen"/>
      <selection/>
      <selection pane="topRight" activeCell="C6" sqref="C6"/>
    </sheetView>
  </sheetViews>
  <sheetFormatPr defaultColWidth="8.9" defaultRowHeight="14.25"/>
  <cols>
    <col min="2" max="2" width="9.7" customWidth="1"/>
    <col min="3" max="4" width="10" customWidth="1"/>
    <col min="5" max="5" width="25.9" customWidth="1"/>
    <col min="6" max="6" width="26.5" customWidth="1"/>
    <col min="7" max="7" width="9.1" customWidth="1"/>
    <col min="8" max="8" width="33.6" hidden="1" customWidth="1"/>
    <col min="9" max="9" width="22" hidden="1" customWidth="1"/>
    <col min="10" max="10" width="14.9" style="14" customWidth="1"/>
    <col min="11" max="28" width="8.9" style="14"/>
    <col min="29" max="29" width="8.9" style="15"/>
    <col min="30" max="30" width="8.9" style="14"/>
    <col min="31" max="31" width="12.6" style="14" customWidth="1"/>
    <col min="32" max="39" width="8.9" style="14"/>
  </cols>
  <sheetData>
    <row r="1" ht="30.75" customHeight="1" spans="2:9">
      <c r="B1" s="16" t="s">
        <v>147</v>
      </c>
      <c r="C1" s="16"/>
      <c r="D1" s="16"/>
      <c r="E1" s="16"/>
      <c r="F1" s="16"/>
      <c r="G1" s="16"/>
      <c r="H1" s="16"/>
      <c r="I1" s="16"/>
    </row>
    <row r="2" s="9" customFormat="1" ht="52.95" customHeight="1" spans="1:39">
      <c r="A2" s="17" t="s">
        <v>0</v>
      </c>
      <c r="B2" s="18" t="s">
        <v>1</v>
      </c>
      <c r="C2" s="18" t="s">
        <v>2</v>
      </c>
      <c r="D2" s="19" t="s">
        <v>3</v>
      </c>
      <c r="E2" s="19" t="s">
        <v>4</v>
      </c>
      <c r="F2" s="18" t="s">
        <v>5</v>
      </c>
      <c r="G2" s="19" t="s">
        <v>6</v>
      </c>
      <c r="H2" s="19" t="s">
        <v>7</v>
      </c>
      <c r="I2" s="28" t="s">
        <v>148</v>
      </c>
      <c r="J2" s="29" t="s">
        <v>149</v>
      </c>
      <c r="K2" s="29" t="s">
        <v>150</v>
      </c>
      <c r="L2" s="29" t="s">
        <v>151</v>
      </c>
      <c r="M2" s="29" t="s">
        <v>152</v>
      </c>
      <c r="N2" s="29" t="s">
        <v>153</v>
      </c>
      <c r="O2" s="29" t="s">
        <v>154</v>
      </c>
      <c r="P2" s="29" t="s">
        <v>155</v>
      </c>
      <c r="Q2" s="29" t="s">
        <v>156</v>
      </c>
      <c r="R2" s="29" t="s">
        <v>157</v>
      </c>
      <c r="S2" s="46" t="s">
        <v>158</v>
      </c>
      <c r="T2" s="47" t="s">
        <v>159</v>
      </c>
      <c r="U2" s="29" t="s">
        <v>160</v>
      </c>
      <c r="V2" s="29" t="s">
        <v>161</v>
      </c>
      <c r="W2" s="29" t="s">
        <v>162</v>
      </c>
      <c r="X2" s="29" t="s">
        <v>163</v>
      </c>
      <c r="Y2" s="29" t="s">
        <v>117</v>
      </c>
      <c r="Z2" s="29" t="s">
        <v>164</v>
      </c>
      <c r="AA2" s="29" t="s">
        <v>165</v>
      </c>
      <c r="AB2" s="29" t="s">
        <v>166</v>
      </c>
      <c r="AC2" s="48" t="s">
        <v>167</v>
      </c>
      <c r="AD2" s="29" t="s">
        <v>168</v>
      </c>
      <c r="AE2" s="49" t="s">
        <v>169</v>
      </c>
      <c r="AF2" s="49" t="s">
        <v>170</v>
      </c>
      <c r="AG2" s="49" t="s">
        <v>171</v>
      </c>
      <c r="AH2" s="49" t="s">
        <v>172</v>
      </c>
      <c r="AI2" s="49" t="s">
        <v>173</v>
      </c>
      <c r="AJ2" s="49" t="s">
        <v>174</v>
      </c>
      <c r="AK2" s="49" t="s">
        <v>175</v>
      </c>
      <c r="AL2" s="54" t="s">
        <v>176</v>
      </c>
      <c r="AM2" s="55" t="s">
        <v>177</v>
      </c>
    </row>
    <row r="3" s="10" customFormat="1" ht="30" customHeight="1" spans="1:39">
      <c r="A3" s="20" t="s">
        <v>8</v>
      </c>
      <c r="B3" s="20" t="s">
        <v>9</v>
      </c>
      <c r="C3" s="20" t="s">
        <v>10</v>
      </c>
      <c r="D3" s="20">
        <v>1</v>
      </c>
      <c r="E3" s="20" t="s">
        <v>476</v>
      </c>
      <c r="F3" s="20" t="s">
        <v>179</v>
      </c>
      <c r="G3" s="20" t="s">
        <v>180</v>
      </c>
      <c r="H3" s="21"/>
      <c r="I3" s="30" t="s">
        <v>181</v>
      </c>
      <c r="J3" s="31"/>
      <c r="K3" s="31"/>
      <c r="L3" s="31">
        <v>0</v>
      </c>
      <c r="M3" s="31">
        <v>0</v>
      </c>
      <c r="N3" s="31">
        <v>0</v>
      </c>
      <c r="O3" s="31">
        <v>0</v>
      </c>
      <c r="P3" s="31">
        <v>0</v>
      </c>
      <c r="Q3" s="31" t="s">
        <v>182</v>
      </c>
      <c r="R3" s="31" t="s">
        <v>182</v>
      </c>
      <c r="S3" s="31">
        <f>VLOOKUP(A:A,Sheet6!A:C,3,0)</f>
        <v>80</v>
      </c>
      <c r="T3" s="31">
        <f>S3*1.6</f>
        <v>128</v>
      </c>
      <c r="U3" s="31">
        <v>116</v>
      </c>
      <c r="V3" s="31">
        <v>40</v>
      </c>
      <c r="W3" s="31">
        <v>76</v>
      </c>
      <c r="X3" s="31">
        <v>0</v>
      </c>
      <c r="Y3" s="31">
        <v>0</v>
      </c>
      <c r="Z3" s="50">
        <f>VLOOKUP(A:A,Sheet2!A:AL,38,0)</f>
        <v>66822</v>
      </c>
      <c r="AA3" s="50">
        <f>VLOOKUP(A:A,Sheet4!A:AL,38,0)</f>
        <v>1791</v>
      </c>
      <c r="AB3" s="31"/>
      <c r="AC3" s="51">
        <f>VLOOKUP(A:A,Sheet3!A:AS,45,0)</f>
        <v>0.731</v>
      </c>
      <c r="AD3" s="31">
        <f>VLOOKUP(A:A,Sheet5!A:AR,44,0)</f>
        <v>8</v>
      </c>
      <c r="AE3" s="31">
        <f>Z3/V3</f>
        <v>1670.55</v>
      </c>
      <c r="AF3" s="31"/>
      <c r="AG3" s="31"/>
      <c r="AH3" s="31"/>
      <c r="AI3" s="31"/>
      <c r="AJ3" s="31"/>
      <c r="AK3" s="31"/>
      <c r="AL3" s="31"/>
      <c r="AM3" s="31"/>
    </row>
    <row r="4" s="10" customFormat="1" ht="30" customHeight="1" spans="1:39">
      <c r="A4" s="20"/>
      <c r="B4" s="20" t="s">
        <v>9</v>
      </c>
      <c r="C4" s="20" t="s">
        <v>10</v>
      </c>
      <c r="D4" s="20">
        <v>1</v>
      </c>
      <c r="E4" s="20" t="s">
        <v>183</v>
      </c>
      <c r="F4" s="20" t="s">
        <v>12</v>
      </c>
      <c r="G4" s="20" t="s">
        <v>13</v>
      </c>
      <c r="H4" s="21"/>
      <c r="I4" s="30" t="s">
        <v>181</v>
      </c>
      <c r="J4" s="32"/>
      <c r="K4" s="32"/>
      <c r="L4" s="32"/>
      <c r="M4" s="32"/>
      <c r="N4" s="32"/>
      <c r="O4" s="32"/>
      <c r="P4" s="32"/>
      <c r="Q4" s="32"/>
      <c r="R4" s="32"/>
      <c r="S4" s="36" t="e">
        <f>VLOOKUP(A:A,Sheet6!A:C,3,0)</f>
        <v>#N/A</v>
      </c>
      <c r="T4" s="36" t="e">
        <f t="shared" ref="T4:T35" si="0">S4*1.6</f>
        <v>#N/A</v>
      </c>
      <c r="U4" s="32"/>
      <c r="V4" s="32"/>
      <c r="W4" s="32"/>
      <c r="X4" s="32"/>
      <c r="Y4" s="32"/>
      <c r="Z4" s="52"/>
      <c r="AA4" s="52"/>
      <c r="AB4" s="32"/>
      <c r="AC4" s="53"/>
      <c r="AD4" s="36"/>
      <c r="AE4" s="36"/>
      <c r="AF4" s="32"/>
      <c r="AG4" s="32"/>
      <c r="AH4" s="32"/>
      <c r="AI4" s="32"/>
      <c r="AJ4" s="32"/>
      <c r="AK4" s="32"/>
      <c r="AL4" s="32"/>
      <c r="AM4" s="32"/>
    </row>
    <row r="5" s="10" customFormat="1" ht="30" customHeight="1" spans="1:39">
      <c r="A5" s="20" t="s">
        <v>184</v>
      </c>
      <c r="B5" s="20" t="s">
        <v>9</v>
      </c>
      <c r="C5" s="20" t="s">
        <v>10</v>
      </c>
      <c r="D5" s="20">
        <v>3</v>
      </c>
      <c r="E5" s="20" t="s">
        <v>185</v>
      </c>
      <c r="F5" s="20" t="s">
        <v>477</v>
      </c>
      <c r="G5" s="20" t="s">
        <v>180</v>
      </c>
      <c r="H5" s="21" t="s">
        <v>14</v>
      </c>
      <c r="I5" s="30"/>
      <c r="J5" s="33"/>
      <c r="K5" s="33"/>
      <c r="L5" s="34" t="s">
        <v>186</v>
      </c>
      <c r="M5" s="34">
        <v>0</v>
      </c>
      <c r="N5" s="33" t="s">
        <v>187</v>
      </c>
      <c r="O5" s="33" t="s">
        <v>187</v>
      </c>
      <c r="P5" s="34">
        <v>0</v>
      </c>
      <c r="Q5" s="34" t="s">
        <v>188</v>
      </c>
      <c r="R5" s="34" t="s">
        <v>182</v>
      </c>
      <c r="S5" s="31">
        <f>VLOOKUP(A:A,Sheet6!A:C,3,0)</f>
        <v>168</v>
      </c>
      <c r="T5" s="31">
        <f t="shared" si="0"/>
        <v>268.8</v>
      </c>
      <c r="U5" s="33">
        <v>178</v>
      </c>
      <c r="V5" s="33">
        <v>75</v>
      </c>
      <c r="W5" s="33">
        <v>91</v>
      </c>
      <c r="X5" s="33">
        <v>11</v>
      </c>
      <c r="Y5" s="33">
        <v>1</v>
      </c>
      <c r="Z5" s="31">
        <f>VLOOKUP(A:A,Sheet2!A:AL,38,0)</f>
        <v>229216</v>
      </c>
      <c r="AA5" s="31">
        <f>VLOOKUP(A:A,Sheet4!A:AL,38,0)</f>
        <v>4347</v>
      </c>
      <c r="AB5" s="33"/>
      <c r="AC5" s="51">
        <f>VLOOKUP(A:A,Sheet3!A:AS,45,0)</f>
        <v>0.88</v>
      </c>
      <c r="AD5" s="31">
        <f>VLOOKUP(A:A,Sheet5!A:AR,44,0)</f>
        <v>12.3</v>
      </c>
      <c r="AE5" s="31">
        <f>Z5/V5</f>
        <v>3056.21333333333</v>
      </c>
      <c r="AF5" s="33"/>
      <c r="AG5" s="33"/>
      <c r="AH5" s="33"/>
      <c r="AI5" s="33"/>
      <c r="AJ5" s="33"/>
      <c r="AK5" s="33"/>
      <c r="AL5" s="33"/>
      <c r="AM5" s="33"/>
    </row>
    <row r="6" s="10" customFormat="1" ht="30" customHeight="1" spans="1:39">
      <c r="A6" s="20" t="s">
        <v>15</v>
      </c>
      <c r="B6" s="20" t="s">
        <v>9</v>
      </c>
      <c r="C6" s="20" t="s">
        <v>10</v>
      </c>
      <c r="D6" s="20">
        <v>1</v>
      </c>
      <c r="E6" s="20" t="s">
        <v>189</v>
      </c>
      <c r="F6" s="20" t="s">
        <v>190</v>
      </c>
      <c r="G6" s="20" t="s">
        <v>13</v>
      </c>
      <c r="H6" s="21" t="s">
        <v>191</v>
      </c>
      <c r="I6" s="30" t="s">
        <v>192</v>
      </c>
      <c r="J6" s="33"/>
      <c r="K6" s="33"/>
      <c r="L6" s="34">
        <v>0</v>
      </c>
      <c r="M6" s="34">
        <v>0</v>
      </c>
      <c r="N6" s="33" t="s">
        <v>193</v>
      </c>
      <c r="O6" s="33" t="s">
        <v>193</v>
      </c>
      <c r="P6" s="34">
        <v>0</v>
      </c>
      <c r="Q6" s="34" t="s">
        <v>193</v>
      </c>
      <c r="R6" s="34" t="s">
        <v>193</v>
      </c>
      <c r="S6" s="31" t="e">
        <f>VLOOKUP(A:A,Sheet6!A:C,3,0)</f>
        <v>#N/A</v>
      </c>
      <c r="T6" s="31" t="e">
        <f t="shared" si="0"/>
        <v>#N/A</v>
      </c>
      <c r="U6" s="33">
        <v>5</v>
      </c>
      <c r="V6" s="33">
        <v>3</v>
      </c>
      <c r="W6" s="33">
        <v>2</v>
      </c>
      <c r="X6" s="33">
        <v>0</v>
      </c>
      <c r="Y6" s="33">
        <v>0</v>
      </c>
      <c r="Z6" s="31" t="e">
        <f>VLOOKUP(A:A,Sheet2!A:AL,38,0)</f>
        <v>#N/A</v>
      </c>
      <c r="AA6" s="31" t="e">
        <f>VLOOKUP(A:A,Sheet4!A:AL,38,0)</f>
        <v>#N/A</v>
      </c>
      <c r="AB6" s="33"/>
      <c r="AC6" s="51" t="e">
        <f>VLOOKUP(A:A,Sheet3!A:AS,45,0)</f>
        <v>#N/A</v>
      </c>
      <c r="AD6" s="31" t="e">
        <f>VLOOKUP(A:A,Sheet5!A:AR,44,0)</f>
        <v>#N/A</v>
      </c>
      <c r="AE6" s="36"/>
      <c r="AF6" s="33"/>
      <c r="AG6" s="33"/>
      <c r="AH6" s="33"/>
      <c r="AI6" s="33"/>
      <c r="AJ6" s="33"/>
      <c r="AK6" s="33"/>
      <c r="AL6" s="33"/>
      <c r="AM6" s="33"/>
    </row>
    <row r="7" s="10" customFormat="1" ht="63" customHeight="1" spans="1:39">
      <c r="A7" s="20" t="s">
        <v>18</v>
      </c>
      <c r="B7" s="20" t="s">
        <v>9</v>
      </c>
      <c r="C7" s="20" t="s">
        <v>10</v>
      </c>
      <c r="D7" s="20">
        <v>2</v>
      </c>
      <c r="E7" s="20" t="s">
        <v>194</v>
      </c>
      <c r="F7" s="20" t="s">
        <v>12</v>
      </c>
      <c r="G7" s="20" t="s">
        <v>20</v>
      </c>
      <c r="H7" s="21" t="s">
        <v>21</v>
      </c>
      <c r="I7" s="35" t="s">
        <v>195</v>
      </c>
      <c r="J7" s="31"/>
      <c r="K7" s="31"/>
      <c r="L7" s="31" t="s">
        <v>196</v>
      </c>
      <c r="M7" s="31">
        <v>0</v>
      </c>
      <c r="N7" s="31" t="s">
        <v>197</v>
      </c>
      <c r="O7" s="31" t="s">
        <v>198</v>
      </c>
      <c r="P7" s="31" t="s">
        <v>188</v>
      </c>
      <c r="Q7" s="31" t="s">
        <v>199</v>
      </c>
      <c r="R7" s="31" t="s">
        <v>200</v>
      </c>
      <c r="S7" s="31">
        <f>VLOOKUP(A:A,Sheet6!A:C,3,0)</f>
        <v>54</v>
      </c>
      <c r="T7" s="31">
        <f t="shared" si="0"/>
        <v>86.4</v>
      </c>
      <c r="U7" s="31">
        <v>73</v>
      </c>
      <c r="V7" s="31">
        <v>16</v>
      </c>
      <c r="W7" s="31">
        <v>23</v>
      </c>
      <c r="X7" s="31">
        <v>34</v>
      </c>
      <c r="Y7" s="31">
        <v>0</v>
      </c>
      <c r="Z7" s="50">
        <f>VLOOKUP(A:A,Sheet2!A:AL,38,0)</f>
        <v>3936</v>
      </c>
      <c r="AA7" s="50">
        <f>VLOOKUP(A:A,Sheet4!A:AL,38,0)</f>
        <v>426</v>
      </c>
      <c r="AB7" s="31"/>
      <c r="AC7" s="51">
        <f>VLOOKUP(A:A,Sheet3!A:AS,45,0)</f>
        <v>1.132</v>
      </c>
      <c r="AD7" s="31">
        <f>VLOOKUP(A:A,Sheet5!A:AR,44,0)</f>
        <v>28.6</v>
      </c>
      <c r="AE7" s="31">
        <f>Z7/V7</f>
        <v>246</v>
      </c>
      <c r="AF7" s="31"/>
      <c r="AG7" s="31"/>
      <c r="AH7" s="31"/>
      <c r="AI7" s="31"/>
      <c r="AJ7" s="31"/>
      <c r="AK7" s="31"/>
      <c r="AL7" s="31"/>
      <c r="AM7" s="31"/>
    </row>
    <row r="8" s="10" customFormat="1" ht="52.95" customHeight="1" spans="1:39">
      <c r="A8" s="20"/>
      <c r="B8" s="20" t="s">
        <v>9</v>
      </c>
      <c r="C8" s="20" t="s">
        <v>22</v>
      </c>
      <c r="D8" s="20">
        <v>1</v>
      </c>
      <c r="E8" s="20" t="s">
        <v>98</v>
      </c>
      <c r="F8" s="20" t="s">
        <v>12</v>
      </c>
      <c r="G8" s="20" t="s">
        <v>23</v>
      </c>
      <c r="H8" s="21" t="s">
        <v>24</v>
      </c>
      <c r="I8" s="35" t="s">
        <v>98</v>
      </c>
      <c r="J8" s="36"/>
      <c r="K8" s="36"/>
      <c r="L8" s="36"/>
      <c r="M8" s="36"/>
      <c r="N8" s="36"/>
      <c r="O8" s="36"/>
      <c r="P8" s="36"/>
      <c r="Q8" s="36"/>
      <c r="R8" s="36"/>
      <c r="S8" s="36" t="e">
        <f>VLOOKUP(A:A,Sheet6!A:C,3,0)</f>
        <v>#N/A</v>
      </c>
      <c r="T8" s="36" t="e">
        <f t="shared" si="0"/>
        <v>#N/A</v>
      </c>
      <c r="U8" s="36"/>
      <c r="V8" s="36"/>
      <c r="W8" s="36"/>
      <c r="X8" s="36"/>
      <c r="Y8" s="36"/>
      <c r="Z8" s="52"/>
      <c r="AA8" s="52"/>
      <c r="AB8" s="36"/>
      <c r="AC8" s="53"/>
      <c r="AD8" s="36"/>
      <c r="AE8" s="36"/>
      <c r="AF8" s="36"/>
      <c r="AG8" s="36"/>
      <c r="AH8" s="36"/>
      <c r="AI8" s="36"/>
      <c r="AJ8" s="36"/>
      <c r="AK8" s="36"/>
      <c r="AL8" s="36"/>
      <c r="AM8" s="36"/>
    </row>
    <row r="9" s="10" customFormat="1" ht="30" customHeight="1" spans="1:39">
      <c r="A9" s="20"/>
      <c r="B9" s="20" t="s">
        <v>97</v>
      </c>
      <c r="C9" s="20" t="s">
        <v>22</v>
      </c>
      <c r="D9" s="20">
        <v>2</v>
      </c>
      <c r="E9" s="20" t="s">
        <v>98</v>
      </c>
      <c r="F9" s="20" t="s">
        <v>201</v>
      </c>
      <c r="G9" s="20" t="s">
        <v>100</v>
      </c>
      <c r="H9" s="21" t="s">
        <v>101</v>
      </c>
      <c r="I9" s="35" t="s">
        <v>98</v>
      </c>
      <c r="J9" s="32"/>
      <c r="K9" s="32"/>
      <c r="L9" s="32"/>
      <c r="M9" s="32"/>
      <c r="N9" s="32"/>
      <c r="O9" s="32"/>
      <c r="P9" s="32"/>
      <c r="Q9" s="32"/>
      <c r="R9" s="32"/>
      <c r="S9" s="36" t="e">
        <f>VLOOKUP(A:A,Sheet6!A:C,3,0)</f>
        <v>#N/A</v>
      </c>
      <c r="T9" s="36" t="e">
        <f t="shared" si="0"/>
        <v>#N/A</v>
      </c>
      <c r="U9" s="32"/>
      <c r="V9" s="32"/>
      <c r="W9" s="32"/>
      <c r="X9" s="32"/>
      <c r="Y9" s="32"/>
      <c r="Z9" s="52"/>
      <c r="AA9" s="52"/>
      <c r="AB9" s="32"/>
      <c r="AC9" s="53"/>
      <c r="AD9" s="36"/>
      <c r="AE9" s="36"/>
      <c r="AF9" s="32"/>
      <c r="AG9" s="32"/>
      <c r="AH9" s="32"/>
      <c r="AI9" s="32"/>
      <c r="AJ9" s="32"/>
      <c r="AK9" s="32"/>
      <c r="AL9" s="32"/>
      <c r="AM9" s="32"/>
    </row>
    <row r="10" s="10" customFormat="1" ht="70.95" customHeight="1" spans="1:39">
      <c r="A10" s="20" t="s">
        <v>144</v>
      </c>
      <c r="B10" s="20" t="s">
        <v>9</v>
      </c>
      <c r="C10" s="20" t="s">
        <v>117</v>
      </c>
      <c r="D10" s="20">
        <v>2</v>
      </c>
      <c r="E10" s="20" t="s">
        <v>145</v>
      </c>
      <c r="F10" s="20" t="s">
        <v>202</v>
      </c>
      <c r="G10" s="20" t="s">
        <v>146</v>
      </c>
      <c r="H10" s="21"/>
      <c r="I10" s="37" t="s">
        <v>203</v>
      </c>
      <c r="J10" s="33"/>
      <c r="K10" s="33"/>
      <c r="L10" s="34">
        <v>0</v>
      </c>
      <c r="M10" s="34" t="s">
        <v>204</v>
      </c>
      <c r="N10" s="33">
        <v>0</v>
      </c>
      <c r="O10" s="33">
        <v>0</v>
      </c>
      <c r="P10" s="34">
        <v>0</v>
      </c>
      <c r="Q10" s="34" t="s">
        <v>205</v>
      </c>
      <c r="R10" s="34" t="s">
        <v>205</v>
      </c>
      <c r="S10" s="31" t="e">
        <f>VLOOKUP(A:A,Sheet6!A:C,3,0)</f>
        <v>#N/A</v>
      </c>
      <c r="T10" s="31" t="e">
        <f t="shared" si="0"/>
        <v>#N/A</v>
      </c>
      <c r="U10" s="33">
        <v>21</v>
      </c>
      <c r="V10" s="33">
        <v>0</v>
      </c>
      <c r="W10" s="33">
        <v>0</v>
      </c>
      <c r="X10" s="33">
        <v>0</v>
      </c>
      <c r="Y10" s="33">
        <v>21</v>
      </c>
      <c r="Z10" s="31" t="e">
        <f>VLOOKUP(A:A,Sheet2!A:AL,38,0)</f>
        <v>#N/A</v>
      </c>
      <c r="AA10" s="31" t="e">
        <f>VLOOKUP(A:A,Sheet4!A:AL,38,0)</f>
        <v>#N/A</v>
      </c>
      <c r="AB10" s="33"/>
      <c r="AC10" s="51" t="e">
        <f>VLOOKUP(A:A,Sheet3!A:AS,45,0)</f>
        <v>#N/A</v>
      </c>
      <c r="AD10" s="31" t="e">
        <f>VLOOKUP(A:A,Sheet5!A:AR,44,0)</f>
        <v>#N/A</v>
      </c>
      <c r="AE10" s="31" t="e">
        <f>Z10/V10</f>
        <v>#N/A</v>
      </c>
      <c r="AF10" s="33"/>
      <c r="AG10" s="33"/>
      <c r="AH10" s="33"/>
      <c r="AI10" s="33"/>
      <c r="AJ10" s="33"/>
      <c r="AK10" s="33"/>
      <c r="AL10" s="33"/>
      <c r="AM10" s="33"/>
    </row>
    <row r="11" s="10" customFormat="1" ht="30" customHeight="1" spans="1:39">
      <c r="A11" s="20" t="s">
        <v>25</v>
      </c>
      <c r="B11" s="20" t="s">
        <v>9</v>
      </c>
      <c r="C11" s="20" t="s">
        <v>10</v>
      </c>
      <c r="D11" s="20">
        <v>1</v>
      </c>
      <c r="E11" s="20" t="s">
        <v>42</v>
      </c>
      <c r="F11" s="20" t="s">
        <v>478</v>
      </c>
      <c r="G11" s="20" t="s">
        <v>180</v>
      </c>
      <c r="H11" s="21" t="s">
        <v>206</v>
      </c>
      <c r="I11" s="30">
        <v>66</v>
      </c>
      <c r="J11" s="31"/>
      <c r="K11" s="31"/>
      <c r="L11" s="31" t="s">
        <v>207</v>
      </c>
      <c r="M11" s="31">
        <v>0</v>
      </c>
      <c r="N11" s="31" t="s">
        <v>208</v>
      </c>
      <c r="O11" s="31" t="s">
        <v>198</v>
      </c>
      <c r="P11" s="31" t="s">
        <v>193</v>
      </c>
      <c r="Q11" s="31"/>
      <c r="R11" s="31"/>
      <c r="S11" s="31" t="e">
        <f>VLOOKUP(A:A,Sheet6!A:C,3,0)</f>
        <v>#N/A</v>
      </c>
      <c r="T11" s="31" t="e">
        <f t="shared" si="0"/>
        <v>#N/A</v>
      </c>
      <c r="U11" s="31">
        <v>20</v>
      </c>
      <c r="V11" s="31">
        <v>0</v>
      </c>
      <c r="W11" s="31">
        <v>0</v>
      </c>
      <c r="X11" s="31">
        <v>20</v>
      </c>
      <c r="Y11" s="31">
        <v>0</v>
      </c>
      <c r="Z11" s="50" t="e">
        <f>VLOOKUP(A:A,Sheet2!A:AL,38,0)</f>
        <v>#N/A</v>
      </c>
      <c r="AA11" s="31" t="e">
        <f>VLOOKUP(A:A,Sheet4!A:AL,38,0)</f>
        <v>#N/A</v>
      </c>
      <c r="AB11" s="31"/>
      <c r="AC11" s="51" t="e">
        <f>VLOOKUP(A:A,Sheet3!A:AS,45,0)</f>
        <v>#N/A</v>
      </c>
      <c r="AD11" s="31" t="e">
        <f>VLOOKUP(A:A,Sheet5!A:AR,44,0)</f>
        <v>#N/A</v>
      </c>
      <c r="AE11" s="31" t="e">
        <f>Z11/V11</f>
        <v>#N/A</v>
      </c>
      <c r="AF11" s="31"/>
      <c r="AG11" s="31"/>
      <c r="AH11" s="31"/>
      <c r="AI11" s="31"/>
      <c r="AJ11" s="31"/>
      <c r="AK11" s="31"/>
      <c r="AL11" s="31"/>
      <c r="AM11" s="31"/>
    </row>
    <row r="12" s="10" customFormat="1" ht="48" customHeight="1" spans="1:39">
      <c r="A12" s="20"/>
      <c r="B12" s="20" t="s">
        <v>9</v>
      </c>
      <c r="C12" s="20" t="s">
        <v>22</v>
      </c>
      <c r="D12" s="20">
        <v>1</v>
      </c>
      <c r="E12" s="20" t="s">
        <v>26</v>
      </c>
      <c r="F12" s="20" t="s">
        <v>12</v>
      </c>
      <c r="G12" s="20" t="s">
        <v>13</v>
      </c>
      <c r="H12" s="21" t="s">
        <v>27</v>
      </c>
      <c r="I12" s="30">
        <v>66</v>
      </c>
      <c r="J12" s="32"/>
      <c r="K12" s="32"/>
      <c r="L12" s="32"/>
      <c r="M12" s="32"/>
      <c r="N12" s="32"/>
      <c r="O12" s="32"/>
      <c r="P12" s="32"/>
      <c r="Q12" s="32"/>
      <c r="R12" s="32"/>
      <c r="S12" s="36" t="e">
        <f>VLOOKUP(A:A,Sheet6!A:C,3,0)</f>
        <v>#N/A</v>
      </c>
      <c r="T12" s="36" t="e">
        <f t="shared" si="0"/>
        <v>#N/A</v>
      </c>
      <c r="U12" s="32"/>
      <c r="V12" s="32"/>
      <c r="W12" s="32"/>
      <c r="X12" s="32"/>
      <c r="Y12" s="32"/>
      <c r="Z12" s="52"/>
      <c r="AA12" s="36"/>
      <c r="AB12" s="32"/>
      <c r="AC12" s="53"/>
      <c r="AD12" s="36"/>
      <c r="AE12" s="36"/>
      <c r="AF12" s="32"/>
      <c r="AG12" s="32"/>
      <c r="AH12" s="32"/>
      <c r="AI12" s="32"/>
      <c r="AJ12" s="32"/>
      <c r="AK12" s="32"/>
      <c r="AL12" s="32"/>
      <c r="AM12" s="32"/>
    </row>
    <row r="13" s="10" customFormat="1" ht="30" customHeight="1" spans="1:39">
      <c r="A13" s="20" t="s">
        <v>28</v>
      </c>
      <c r="B13" s="20" t="s">
        <v>9</v>
      </c>
      <c r="C13" s="20" t="s">
        <v>10</v>
      </c>
      <c r="D13" s="20">
        <v>1</v>
      </c>
      <c r="E13" s="20" t="s">
        <v>210</v>
      </c>
      <c r="F13" s="20" t="s">
        <v>179</v>
      </c>
      <c r="G13" s="20" t="s">
        <v>180</v>
      </c>
      <c r="H13" s="21"/>
      <c r="I13" s="30" t="s">
        <v>211</v>
      </c>
      <c r="J13" s="31"/>
      <c r="K13" s="31"/>
      <c r="L13" s="31" t="s">
        <v>212</v>
      </c>
      <c r="M13" s="31">
        <v>0</v>
      </c>
      <c r="N13" s="31" t="s">
        <v>193</v>
      </c>
      <c r="O13" s="31" t="s">
        <v>193</v>
      </c>
      <c r="P13" s="31">
        <v>0</v>
      </c>
      <c r="Q13" s="31"/>
      <c r="R13" s="31"/>
      <c r="S13" s="31">
        <f>VLOOKUP(A:A,Sheet6!A:C,3,0)</f>
        <v>9</v>
      </c>
      <c r="T13" s="31">
        <f t="shared" si="0"/>
        <v>14.4</v>
      </c>
      <c r="U13" s="31">
        <v>13</v>
      </c>
      <c r="V13" s="31">
        <v>5</v>
      </c>
      <c r="W13" s="31">
        <v>8</v>
      </c>
      <c r="X13" s="31">
        <v>0</v>
      </c>
      <c r="Y13" s="31">
        <v>0</v>
      </c>
      <c r="Z13" s="50" t="e">
        <f>VLOOKUP(A:A,Sheet2!A:AL,38,0)</f>
        <v>#N/A</v>
      </c>
      <c r="AA13" s="31" t="e">
        <f>VLOOKUP(A:A,Sheet4!A:AL,38,0)</f>
        <v>#N/A</v>
      </c>
      <c r="AB13" s="31"/>
      <c r="AC13" s="51">
        <f>VLOOKUP(A:A,Sheet3!A:AS,45,0)</f>
        <v>0.879</v>
      </c>
      <c r="AD13" s="31" t="e">
        <f>VLOOKUP(A:A,Sheet5!A:AR,44,0)</f>
        <v>#N/A</v>
      </c>
      <c r="AE13" s="31" t="e">
        <f>Z13/V13</f>
        <v>#N/A</v>
      </c>
      <c r="AF13" s="31"/>
      <c r="AG13" s="31"/>
      <c r="AH13" s="31"/>
      <c r="AI13" s="31"/>
      <c r="AJ13" s="31"/>
      <c r="AK13" s="31"/>
      <c r="AL13" s="31"/>
      <c r="AM13" s="31"/>
    </row>
    <row r="14" s="10" customFormat="1" ht="30" customHeight="1" spans="1:39">
      <c r="A14" s="20"/>
      <c r="B14" s="20" t="s">
        <v>9</v>
      </c>
      <c r="C14" s="20" t="s">
        <v>10</v>
      </c>
      <c r="D14" s="20">
        <v>1</v>
      </c>
      <c r="E14" s="20" t="s">
        <v>29</v>
      </c>
      <c r="F14" s="20" t="s">
        <v>12</v>
      </c>
      <c r="G14" s="20" t="s">
        <v>13</v>
      </c>
      <c r="H14" s="21"/>
      <c r="I14" s="30" t="s">
        <v>213</v>
      </c>
      <c r="J14" s="32"/>
      <c r="K14" s="32"/>
      <c r="L14" s="32"/>
      <c r="M14" s="32"/>
      <c r="N14" s="32"/>
      <c r="O14" s="32"/>
      <c r="P14" s="32"/>
      <c r="Q14" s="32"/>
      <c r="R14" s="32"/>
      <c r="S14" s="36" t="e">
        <f>VLOOKUP(A:A,Sheet6!A:C,3,0)</f>
        <v>#N/A</v>
      </c>
      <c r="T14" s="36" t="e">
        <f t="shared" si="0"/>
        <v>#N/A</v>
      </c>
      <c r="U14" s="32"/>
      <c r="V14" s="32"/>
      <c r="W14" s="32"/>
      <c r="X14" s="32"/>
      <c r="Y14" s="32"/>
      <c r="Z14" s="52"/>
      <c r="AA14" s="36"/>
      <c r="AB14" s="32"/>
      <c r="AC14" s="53"/>
      <c r="AD14" s="36"/>
      <c r="AE14" s="36"/>
      <c r="AF14" s="32"/>
      <c r="AG14" s="32"/>
      <c r="AH14" s="32"/>
      <c r="AI14" s="32"/>
      <c r="AJ14" s="32"/>
      <c r="AK14" s="32"/>
      <c r="AL14" s="32"/>
      <c r="AM14" s="32"/>
    </row>
    <row r="15" s="10" customFormat="1" ht="30" customHeight="1" spans="1:39">
      <c r="A15" s="20" t="s">
        <v>214</v>
      </c>
      <c r="B15" s="20" t="s">
        <v>9</v>
      </c>
      <c r="C15" s="20" t="s">
        <v>10</v>
      </c>
      <c r="D15" s="20">
        <v>1</v>
      </c>
      <c r="E15" s="20" t="s">
        <v>479</v>
      </c>
      <c r="F15" s="20" t="s">
        <v>179</v>
      </c>
      <c r="G15" s="20" t="s">
        <v>20</v>
      </c>
      <c r="H15" s="21"/>
      <c r="I15" s="30"/>
      <c r="J15" s="33"/>
      <c r="K15" s="33"/>
      <c r="L15" s="34">
        <v>0</v>
      </c>
      <c r="M15" s="34">
        <v>0</v>
      </c>
      <c r="N15" s="34" t="s">
        <v>182</v>
      </c>
      <c r="O15" s="34" t="s">
        <v>182</v>
      </c>
      <c r="P15" s="33">
        <v>0</v>
      </c>
      <c r="Q15" s="33"/>
      <c r="R15" s="33"/>
      <c r="S15" s="31">
        <f>VLOOKUP(A:A,Sheet6!A:C,3,0)</f>
        <v>42</v>
      </c>
      <c r="T15" s="31">
        <f t="shared" si="0"/>
        <v>67.2</v>
      </c>
      <c r="U15" s="33">
        <v>41</v>
      </c>
      <c r="V15" s="33">
        <v>17</v>
      </c>
      <c r="W15" s="33">
        <v>23</v>
      </c>
      <c r="X15" s="33">
        <v>1</v>
      </c>
      <c r="Y15" s="33">
        <v>0</v>
      </c>
      <c r="Z15" s="31">
        <f>VLOOKUP(A:A,Sheet2!A:AL,38,0)</f>
        <v>14204</v>
      </c>
      <c r="AA15" s="31">
        <f>VLOOKUP(A:A,Sheet4!A:AL,38,0)</f>
        <v>1159</v>
      </c>
      <c r="AB15" s="33"/>
      <c r="AC15" s="51">
        <f>VLOOKUP(A:A,Sheet3!A:AS,45,0)</f>
        <v>0.981</v>
      </c>
      <c r="AD15" s="31">
        <f>VLOOKUP(A:A,Sheet5!A:AR,44,0)</f>
        <v>12.3</v>
      </c>
      <c r="AE15" s="31">
        <f>Z15/V15</f>
        <v>835.529411764706</v>
      </c>
      <c r="AF15" s="33"/>
      <c r="AG15" s="33"/>
      <c r="AH15" s="33"/>
      <c r="AI15" s="33"/>
      <c r="AJ15" s="33"/>
      <c r="AK15" s="33"/>
      <c r="AL15" s="33"/>
      <c r="AM15" s="33"/>
    </row>
    <row r="16" s="10" customFormat="1" ht="30" customHeight="1" spans="1:39">
      <c r="A16" s="20" t="s">
        <v>30</v>
      </c>
      <c r="B16" s="20" t="s">
        <v>9</v>
      </c>
      <c r="C16" s="20" t="s">
        <v>10</v>
      </c>
      <c r="D16" s="20">
        <v>2</v>
      </c>
      <c r="E16" s="20" t="s">
        <v>215</v>
      </c>
      <c r="F16" s="20" t="s">
        <v>216</v>
      </c>
      <c r="G16" s="20" t="s">
        <v>114</v>
      </c>
      <c r="H16" s="21"/>
      <c r="I16" s="30" t="s">
        <v>217</v>
      </c>
      <c r="J16" s="33"/>
      <c r="K16" s="33"/>
      <c r="L16" s="34" t="s">
        <v>212</v>
      </c>
      <c r="M16" s="34">
        <v>0</v>
      </c>
      <c r="N16" s="33" t="s">
        <v>187</v>
      </c>
      <c r="O16" s="33" t="s">
        <v>187</v>
      </c>
      <c r="P16" s="33">
        <v>0</v>
      </c>
      <c r="Q16" s="33"/>
      <c r="R16" s="33"/>
      <c r="S16" s="31">
        <f>VLOOKUP(A:A,Sheet6!A:C,3,0)</f>
        <v>92</v>
      </c>
      <c r="T16" s="31">
        <f t="shared" si="0"/>
        <v>147.2</v>
      </c>
      <c r="U16" s="33">
        <v>122</v>
      </c>
      <c r="V16" s="33">
        <v>53</v>
      </c>
      <c r="W16" s="33">
        <v>61</v>
      </c>
      <c r="X16" s="33">
        <v>8</v>
      </c>
      <c r="Y16" s="33">
        <v>0</v>
      </c>
      <c r="Z16" s="31">
        <f>VLOOKUP(A:A,Sheet2!A:AL,38,0)</f>
        <v>40734</v>
      </c>
      <c r="AA16" s="31">
        <f>VLOOKUP(A:A,Sheet4!A:AL,38,0)</f>
        <v>4280</v>
      </c>
      <c r="AB16" s="33"/>
      <c r="AC16" s="51">
        <f>VLOOKUP(A:A,Sheet3!A:AS,45,0)</f>
        <v>1.95</v>
      </c>
      <c r="AD16" s="31">
        <f>VLOOKUP(A:A,Sheet5!A:AR,44,0)</f>
        <v>14.8</v>
      </c>
      <c r="AE16" s="31">
        <f>Z16/V16</f>
        <v>768.566037735849</v>
      </c>
      <c r="AF16" s="33"/>
      <c r="AG16" s="33"/>
      <c r="AH16" s="33"/>
      <c r="AI16" s="33"/>
      <c r="AJ16" s="33"/>
      <c r="AK16" s="33"/>
      <c r="AL16" s="33"/>
      <c r="AM16" s="33"/>
    </row>
    <row r="17" s="10" customFormat="1" ht="30" customHeight="1" spans="1:39">
      <c r="A17" s="20" t="s">
        <v>31</v>
      </c>
      <c r="B17" s="20" t="s">
        <v>9</v>
      </c>
      <c r="C17" s="20" t="s">
        <v>10</v>
      </c>
      <c r="D17" s="20">
        <v>1</v>
      </c>
      <c r="E17" s="20" t="s">
        <v>225</v>
      </c>
      <c r="F17" s="20" t="s">
        <v>179</v>
      </c>
      <c r="G17" s="20" t="s">
        <v>230</v>
      </c>
      <c r="H17" s="21" t="s">
        <v>219</v>
      </c>
      <c r="I17" s="30"/>
      <c r="J17" s="31" t="s">
        <v>220</v>
      </c>
      <c r="K17" s="31"/>
      <c r="L17" s="31">
        <v>0</v>
      </c>
      <c r="M17" s="31">
        <v>0</v>
      </c>
      <c r="N17" s="31" t="s">
        <v>221</v>
      </c>
      <c r="O17" s="31" t="s">
        <v>222</v>
      </c>
      <c r="P17" s="31" t="s">
        <v>193</v>
      </c>
      <c r="Q17" s="31"/>
      <c r="R17" s="31"/>
      <c r="S17" s="31">
        <f>VLOOKUP(A:A,Sheet6!A:C,3,0)</f>
        <v>0</v>
      </c>
      <c r="T17" s="31">
        <f t="shared" si="0"/>
        <v>0</v>
      </c>
      <c r="U17" s="31">
        <v>127</v>
      </c>
      <c r="V17" s="31">
        <v>57</v>
      </c>
      <c r="W17" s="31">
        <v>9</v>
      </c>
      <c r="X17" s="31">
        <v>60</v>
      </c>
      <c r="Y17" s="31">
        <v>1</v>
      </c>
      <c r="Z17" s="50" t="e">
        <f>VLOOKUP(A:A,Sheet2!A:AL,38,0)</f>
        <v>#N/A</v>
      </c>
      <c r="AA17" s="31" t="e">
        <f>VLOOKUP(A:A,Sheet4!A:AL,38,0)</f>
        <v>#N/A</v>
      </c>
      <c r="AB17" s="31"/>
      <c r="AC17" s="51" t="e">
        <f>VLOOKUP(A:A,Sheet3!A:AS,45,0)</f>
        <v>#N/A</v>
      </c>
      <c r="AD17" s="31" t="e">
        <f>VLOOKUP(A:A,Sheet5!A:AR,44,0)</f>
        <v>#N/A</v>
      </c>
      <c r="AE17" s="31" t="e">
        <f>Z17/V17</f>
        <v>#N/A</v>
      </c>
      <c r="AF17" s="31"/>
      <c r="AG17" s="31"/>
      <c r="AH17" s="31"/>
      <c r="AI17" s="31"/>
      <c r="AJ17" s="31"/>
      <c r="AK17" s="31"/>
      <c r="AL17" s="31"/>
      <c r="AM17" s="31"/>
    </row>
    <row r="18" s="10" customFormat="1" ht="30" customHeight="1" spans="1:39">
      <c r="A18" s="20"/>
      <c r="B18" s="20" t="s">
        <v>9</v>
      </c>
      <c r="C18" s="20" t="s">
        <v>10</v>
      </c>
      <c r="D18" s="20">
        <v>3</v>
      </c>
      <c r="E18" s="20" t="s">
        <v>225</v>
      </c>
      <c r="F18" s="20" t="s">
        <v>216</v>
      </c>
      <c r="G18" s="20" t="s">
        <v>23</v>
      </c>
      <c r="H18" s="21"/>
      <c r="I18" s="30" t="s">
        <v>226</v>
      </c>
      <c r="J18" s="36"/>
      <c r="K18" s="36"/>
      <c r="L18" s="36"/>
      <c r="M18" s="36"/>
      <c r="N18" s="36"/>
      <c r="O18" s="36"/>
      <c r="P18" s="36"/>
      <c r="Q18" s="36"/>
      <c r="R18" s="36"/>
      <c r="S18" s="36" t="e">
        <f>VLOOKUP(A:A,Sheet6!A:C,3,0)</f>
        <v>#N/A</v>
      </c>
      <c r="T18" s="36" t="e">
        <f t="shared" si="0"/>
        <v>#N/A</v>
      </c>
      <c r="U18" s="36"/>
      <c r="V18" s="36"/>
      <c r="W18" s="36"/>
      <c r="X18" s="36"/>
      <c r="Y18" s="36"/>
      <c r="Z18" s="52"/>
      <c r="AA18" s="36"/>
      <c r="AB18" s="36"/>
      <c r="AC18" s="53"/>
      <c r="AD18" s="36"/>
      <c r="AE18" s="36"/>
      <c r="AF18" s="36"/>
      <c r="AG18" s="36"/>
      <c r="AH18" s="36"/>
      <c r="AI18" s="36"/>
      <c r="AJ18" s="36"/>
      <c r="AK18" s="36"/>
      <c r="AL18" s="36"/>
      <c r="AM18" s="36"/>
    </row>
    <row r="19" s="10" customFormat="1" ht="45" customHeight="1" spans="1:39">
      <c r="A19" s="20"/>
      <c r="B19" s="20" t="s">
        <v>97</v>
      </c>
      <c r="C19" s="20" t="s">
        <v>22</v>
      </c>
      <c r="D19" s="20">
        <v>1</v>
      </c>
      <c r="E19" s="20" t="s">
        <v>102</v>
      </c>
      <c r="F19" s="20" t="s">
        <v>216</v>
      </c>
      <c r="G19" s="20" t="s">
        <v>23</v>
      </c>
      <c r="H19" s="21"/>
      <c r="I19" s="30" t="s">
        <v>227</v>
      </c>
      <c r="J19" s="36"/>
      <c r="K19" s="36"/>
      <c r="L19" s="36"/>
      <c r="M19" s="36"/>
      <c r="N19" s="36"/>
      <c r="O19" s="36"/>
      <c r="P19" s="36"/>
      <c r="Q19" s="36"/>
      <c r="R19" s="36"/>
      <c r="S19" s="36" t="e">
        <f>VLOOKUP(A:A,Sheet6!A:C,3,0)</f>
        <v>#N/A</v>
      </c>
      <c r="T19" s="36" t="e">
        <f t="shared" si="0"/>
        <v>#N/A</v>
      </c>
      <c r="U19" s="36"/>
      <c r="V19" s="36"/>
      <c r="W19" s="36"/>
      <c r="X19" s="36"/>
      <c r="Y19" s="36"/>
      <c r="Z19" s="52"/>
      <c r="AA19" s="36"/>
      <c r="AB19" s="36"/>
      <c r="AC19" s="53"/>
      <c r="AD19" s="36"/>
      <c r="AE19" s="36"/>
      <c r="AF19" s="36"/>
      <c r="AG19" s="36"/>
      <c r="AH19" s="36"/>
      <c r="AI19" s="36"/>
      <c r="AJ19" s="36"/>
      <c r="AK19" s="36"/>
      <c r="AL19" s="36"/>
      <c r="AM19" s="36"/>
    </row>
    <row r="20" s="10" customFormat="1" ht="51" customHeight="1" spans="1:39">
      <c r="A20" s="20"/>
      <c r="B20" s="20" t="s">
        <v>97</v>
      </c>
      <c r="C20" s="20" t="s">
        <v>22</v>
      </c>
      <c r="D20" s="20">
        <v>3</v>
      </c>
      <c r="E20" s="20" t="s">
        <v>102</v>
      </c>
      <c r="F20" s="20" t="s">
        <v>228</v>
      </c>
      <c r="G20" s="20" t="s">
        <v>100</v>
      </c>
      <c r="H20" s="22"/>
      <c r="I20" s="30" t="s">
        <v>227</v>
      </c>
      <c r="J20" s="32"/>
      <c r="K20" s="32"/>
      <c r="L20" s="32"/>
      <c r="M20" s="32"/>
      <c r="N20" s="32"/>
      <c r="O20" s="32"/>
      <c r="P20" s="32"/>
      <c r="Q20" s="32"/>
      <c r="R20" s="32"/>
      <c r="S20" s="36" t="e">
        <f>VLOOKUP(A:A,Sheet6!A:C,3,0)</f>
        <v>#N/A</v>
      </c>
      <c r="T20" s="36" t="e">
        <f t="shared" si="0"/>
        <v>#N/A</v>
      </c>
      <c r="U20" s="32"/>
      <c r="V20" s="32"/>
      <c r="W20" s="32"/>
      <c r="X20" s="32"/>
      <c r="Y20" s="32"/>
      <c r="Z20" s="52"/>
      <c r="AA20" s="36"/>
      <c r="AB20" s="32"/>
      <c r="AC20" s="53"/>
      <c r="AD20" s="36"/>
      <c r="AE20" s="36"/>
      <c r="AF20" s="32"/>
      <c r="AG20" s="32"/>
      <c r="AH20" s="32"/>
      <c r="AI20" s="32"/>
      <c r="AJ20" s="32"/>
      <c r="AK20" s="32"/>
      <c r="AL20" s="32"/>
      <c r="AM20" s="32"/>
    </row>
    <row r="21" s="11" customFormat="1" ht="51" customHeight="1" spans="1:39">
      <c r="A21" s="23" t="s">
        <v>33</v>
      </c>
      <c r="B21" s="23" t="s">
        <v>9</v>
      </c>
      <c r="C21" s="23" t="s">
        <v>10</v>
      </c>
      <c r="D21" s="23">
        <v>1</v>
      </c>
      <c r="E21" s="23" t="s">
        <v>229</v>
      </c>
      <c r="F21" s="23" t="s">
        <v>216</v>
      </c>
      <c r="G21" s="23" t="s">
        <v>230</v>
      </c>
      <c r="H21" s="24" t="s">
        <v>35</v>
      </c>
      <c r="I21" s="38" t="s">
        <v>231</v>
      </c>
      <c r="J21" s="39" t="s">
        <v>232</v>
      </c>
      <c r="K21" s="39"/>
      <c r="L21" s="40">
        <v>0</v>
      </c>
      <c r="M21" s="40" t="s">
        <v>233</v>
      </c>
      <c r="N21" s="39">
        <v>0</v>
      </c>
      <c r="O21" s="39">
        <v>0</v>
      </c>
      <c r="P21" s="39">
        <v>0</v>
      </c>
      <c r="Q21" s="39"/>
      <c r="R21" s="39"/>
      <c r="S21" s="31">
        <v>24</v>
      </c>
      <c r="T21" s="31">
        <f t="shared" si="0"/>
        <v>38.4</v>
      </c>
      <c r="U21" s="39">
        <v>56</v>
      </c>
      <c r="V21" s="39">
        <v>38</v>
      </c>
      <c r="W21" s="39">
        <v>18</v>
      </c>
      <c r="X21" s="39">
        <v>0</v>
      </c>
      <c r="Y21" s="39">
        <v>0</v>
      </c>
      <c r="Z21" s="31">
        <f>VLOOKUP(A:A,Sheet2!A:AL,38,0)</f>
        <v>47773</v>
      </c>
      <c r="AA21" s="31">
        <f>VLOOKUP(A:A,Sheet4!A:AL,38,0)</f>
        <v>579</v>
      </c>
      <c r="AB21" s="39"/>
      <c r="AC21" s="51">
        <f>VLOOKUP(A:A,Sheet3!A:AS,45,0)</f>
        <v>0.862</v>
      </c>
      <c r="AD21" s="31" t="e">
        <f>VLOOKUP(A:A,Sheet5!A:AR,44,0)</f>
        <v>#N/A</v>
      </c>
      <c r="AE21" s="31">
        <f>Z21/V21</f>
        <v>1257.18421052632</v>
      </c>
      <c r="AF21" s="39"/>
      <c r="AG21" s="39"/>
      <c r="AH21" s="39"/>
      <c r="AI21" s="39"/>
      <c r="AJ21" s="39"/>
      <c r="AK21" s="39"/>
      <c r="AL21" s="39"/>
      <c r="AM21" s="39"/>
    </row>
    <row r="22" s="10" customFormat="1" ht="30" customHeight="1" spans="1:39">
      <c r="A22" s="20" t="s">
        <v>36</v>
      </c>
      <c r="B22" s="20" t="s">
        <v>9</v>
      </c>
      <c r="C22" s="20" t="s">
        <v>10</v>
      </c>
      <c r="D22" s="20">
        <v>1</v>
      </c>
      <c r="E22" s="20" t="s">
        <v>480</v>
      </c>
      <c r="F22" s="20" t="s">
        <v>179</v>
      </c>
      <c r="G22" s="20" t="s">
        <v>180</v>
      </c>
      <c r="H22" s="21" t="s">
        <v>38</v>
      </c>
      <c r="I22" s="35" t="s">
        <v>235</v>
      </c>
      <c r="J22" s="31"/>
      <c r="K22" s="31"/>
      <c r="L22" s="31">
        <v>0</v>
      </c>
      <c r="M22" s="31">
        <v>0</v>
      </c>
      <c r="N22" s="31" t="s">
        <v>193</v>
      </c>
      <c r="O22" s="31">
        <v>0</v>
      </c>
      <c r="P22" s="31" t="s">
        <v>193</v>
      </c>
      <c r="Q22" s="31"/>
      <c r="R22" s="31"/>
      <c r="S22" s="31">
        <f>VLOOKUP(A:A,Sheet6!A:C,3,0)</f>
        <v>0</v>
      </c>
      <c r="T22" s="31">
        <f t="shared" si="0"/>
        <v>0</v>
      </c>
      <c r="U22" s="31">
        <v>6</v>
      </c>
      <c r="V22" s="31">
        <v>1</v>
      </c>
      <c r="W22" s="31">
        <v>0</v>
      </c>
      <c r="X22" s="31">
        <v>4</v>
      </c>
      <c r="Y22" s="31">
        <v>1</v>
      </c>
      <c r="Z22" s="50">
        <f>VLOOKUP(A:A,Sheet2!A:AL,38,0)</f>
        <v>56520</v>
      </c>
      <c r="AA22" s="31" t="e">
        <f>VLOOKUP(A:A,Sheet4!A:AL,38,0)</f>
        <v>#N/A</v>
      </c>
      <c r="AB22" s="31"/>
      <c r="AC22" s="51" t="e">
        <f>VLOOKUP(A:A,Sheet3!A:AS,45,0)</f>
        <v>#N/A</v>
      </c>
      <c r="AD22" s="31" t="e">
        <f>VLOOKUP(A:A,Sheet5!A:AR,44,0)</f>
        <v>#N/A</v>
      </c>
      <c r="AE22" s="31">
        <f>Z22/V22</f>
        <v>56520</v>
      </c>
      <c r="AF22" s="31"/>
      <c r="AG22" s="31"/>
      <c r="AH22" s="31"/>
      <c r="AI22" s="31"/>
      <c r="AJ22" s="31"/>
      <c r="AK22" s="31"/>
      <c r="AL22" s="31"/>
      <c r="AM22" s="31"/>
    </row>
    <row r="23" s="10" customFormat="1" ht="30" customHeight="1" spans="1:39">
      <c r="A23" s="20"/>
      <c r="B23" s="20" t="s">
        <v>9</v>
      </c>
      <c r="C23" s="20" t="s">
        <v>10</v>
      </c>
      <c r="D23" s="20">
        <v>2</v>
      </c>
      <c r="E23" s="20" t="s">
        <v>236</v>
      </c>
      <c r="F23" s="20" t="s">
        <v>12</v>
      </c>
      <c r="G23" s="20" t="s">
        <v>13</v>
      </c>
      <c r="H23" s="21" t="s">
        <v>38</v>
      </c>
      <c r="I23" s="35" t="s">
        <v>235</v>
      </c>
      <c r="J23" s="32"/>
      <c r="K23" s="32"/>
      <c r="L23" s="32"/>
      <c r="M23" s="32"/>
      <c r="N23" s="32"/>
      <c r="O23" s="32"/>
      <c r="P23" s="32"/>
      <c r="Q23" s="32"/>
      <c r="R23" s="32"/>
      <c r="S23" s="36" t="e">
        <f>VLOOKUP(A:A,Sheet6!A:C,3,0)</f>
        <v>#N/A</v>
      </c>
      <c r="T23" s="36" t="e">
        <f t="shared" si="0"/>
        <v>#N/A</v>
      </c>
      <c r="U23" s="32"/>
      <c r="V23" s="32"/>
      <c r="W23" s="32"/>
      <c r="X23" s="32"/>
      <c r="Y23" s="32"/>
      <c r="Z23" s="52"/>
      <c r="AA23" s="36"/>
      <c r="AB23" s="32"/>
      <c r="AC23" s="53"/>
      <c r="AD23" s="36"/>
      <c r="AE23" s="36"/>
      <c r="AF23" s="32"/>
      <c r="AG23" s="32"/>
      <c r="AH23" s="32"/>
      <c r="AI23" s="32"/>
      <c r="AJ23" s="32"/>
      <c r="AK23" s="32"/>
      <c r="AL23" s="32"/>
      <c r="AM23" s="32"/>
    </row>
    <row r="24" s="10" customFormat="1" ht="30" customHeight="1" spans="1:39">
      <c r="A24" s="20" t="s">
        <v>237</v>
      </c>
      <c r="B24" s="20" t="s">
        <v>9</v>
      </c>
      <c r="C24" s="20" t="s">
        <v>10</v>
      </c>
      <c r="D24" s="20">
        <v>1</v>
      </c>
      <c r="E24" s="20" t="s">
        <v>238</v>
      </c>
      <c r="F24" s="20" t="s">
        <v>179</v>
      </c>
      <c r="G24" s="20" t="s">
        <v>239</v>
      </c>
      <c r="H24" s="21" t="s">
        <v>240</v>
      </c>
      <c r="I24" s="35"/>
      <c r="J24" s="33"/>
      <c r="K24" s="33"/>
      <c r="L24" s="34" t="s">
        <v>186</v>
      </c>
      <c r="M24" s="34">
        <v>0</v>
      </c>
      <c r="N24" s="33" t="s">
        <v>209</v>
      </c>
      <c r="O24" s="33" t="s">
        <v>209</v>
      </c>
      <c r="P24" s="33">
        <v>0</v>
      </c>
      <c r="Q24" s="33"/>
      <c r="R24" s="33"/>
      <c r="S24" s="31">
        <f>VLOOKUP(A:A,Sheet6!A:C,3,0)</f>
        <v>64</v>
      </c>
      <c r="T24" s="31">
        <f t="shared" si="0"/>
        <v>102.4</v>
      </c>
      <c r="U24" s="33">
        <v>96</v>
      </c>
      <c r="V24" s="33">
        <v>32</v>
      </c>
      <c r="W24" s="33">
        <v>61</v>
      </c>
      <c r="X24" s="33">
        <v>3</v>
      </c>
      <c r="Y24" s="33">
        <v>0</v>
      </c>
      <c r="Z24" s="31">
        <f>VLOOKUP(A:A,Sheet2!A:AL,38,0)</f>
        <v>143346</v>
      </c>
      <c r="AA24" s="31">
        <f>VLOOKUP(A:A,Sheet4!A:AL,38,0)</f>
        <v>3103</v>
      </c>
      <c r="AB24" s="33"/>
      <c r="AC24" s="51">
        <f>VLOOKUP(A:A,Sheet3!A:AS,45,0)</f>
        <v>1.018</v>
      </c>
      <c r="AD24" s="31">
        <f>VLOOKUP(A:A,Sheet5!A:AR,44,0)</f>
        <v>7.3</v>
      </c>
      <c r="AE24" s="31">
        <f>Z24/V24</f>
        <v>4479.5625</v>
      </c>
      <c r="AF24" s="33"/>
      <c r="AG24" s="33"/>
      <c r="AH24" s="33"/>
      <c r="AI24" s="33"/>
      <c r="AJ24" s="33"/>
      <c r="AK24" s="33"/>
      <c r="AL24" s="33"/>
      <c r="AM24" s="33"/>
    </row>
    <row r="25" s="10" customFormat="1" ht="30" customHeight="1" spans="1:39">
      <c r="A25" s="20" t="s">
        <v>103</v>
      </c>
      <c r="B25" s="20" t="s">
        <v>97</v>
      </c>
      <c r="C25" s="20" t="s">
        <v>22</v>
      </c>
      <c r="D25" s="20">
        <v>1</v>
      </c>
      <c r="E25" s="20" t="s">
        <v>104</v>
      </c>
      <c r="F25" s="20" t="s">
        <v>241</v>
      </c>
      <c r="G25" s="23" t="s">
        <v>242</v>
      </c>
      <c r="H25" s="21" t="s">
        <v>105</v>
      </c>
      <c r="I25" s="35" t="s">
        <v>243</v>
      </c>
      <c r="J25" s="33"/>
      <c r="K25" s="33"/>
      <c r="L25" s="34">
        <v>0</v>
      </c>
      <c r="M25" s="34">
        <v>0</v>
      </c>
      <c r="N25" s="33" t="s">
        <v>193</v>
      </c>
      <c r="O25" s="33" t="s">
        <v>193</v>
      </c>
      <c r="P25" s="33">
        <v>0</v>
      </c>
      <c r="Q25" s="33"/>
      <c r="R25" s="33"/>
      <c r="S25" s="31">
        <f>VLOOKUP(A:A,Sheet6!A:C,3,0)</f>
        <v>70</v>
      </c>
      <c r="T25" s="31">
        <f t="shared" si="0"/>
        <v>112</v>
      </c>
      <c r="U25" s="33">
        <v>48</v>
      </c>
      <c r="V25" s="33">
        <v>19</v>
      </c>
      <c r="W25" s="33">
        <v>29</v>
      </c>
      <c r="X25" s="33">
        <v>0</v>
      </c>
      <c r="Y25" s="33">
        <v>0</v>
      </c>
      <c r="Z25" s="31">
        <f>VLOOKUP(A:A,Sheet2!A:AL,38,0)</f>
        <v>19483</v>
      </c>
      <c r="AA25" s="31">
        <f>VLOOKUP(A:A,Sheet4!A:AL,38,0)</f>
        <v>3520</v>
      </c>
      <c r="AB25" s="33"/>
      <c r="AC25" s="51">
        <f>VLOOKUP(A:A,Sheet3!A:AS,45,0)</f>
        <v>1.059</v>
      </c>
      <c r="AD25" s="31">
        <f>VLOOKUP(A:A,Sheet5!A:AR,44,0)</f>
        <v>7.3</v>
      </c>
      <c r="AE25" s="31">
        <f>Z25/V25</f>
        <v>1025.42105263158</v>
      </c>
      <c r="AF25" s="33"/>
      <c r="AG25" s="33"/>
      <c r="AH25" s="33"/>
      <c r="AI25" s="33"/>
      <c r="AJ25" s="33"/>
      <c r="AK25" s="33"/>
      <c r="AL25" s="33"/>
      <c r="AM25" s="33"/>
    </row>
    <row r="26" s="10" customFormat="1" ht="30" customHeight="1" spans="1:39">
      <c r="A26" s="20" t="s">
        <v>39</v>
      </c>
      <c r="B26" s="20" t="s">
        <v>9</v>
      </c>
      <c r="C26" s="20" t="s">
        <v>10</v>
      </c>
      <c r="D26" s="20">
        <v>3</v>
      </c>
      <c r="E26" s="20" t="s">
        <v>245</v>
      </c>
      <c r="F26" s="20" t="s">
        <v>12</v>
      </c>
      <c r="G26" s="20" t="s">
        <v>23</v>
      </c>
      <c r="H26" s="21" t="s">
        <v>41</v>
      </c>
      <c r="I26" s="41"/>
      <c r="J26" s="31"/>
      <c r="K26" s="31"/>
      <c r="L26" s="31" t="s">
        <v>196</v>
      </c>
      <c r="M26" s="31">
        <v>0</v>
      </c>
      <c r="N26" s="31" t="s">
        <v>223</v>
      </c>
      <c r="O26" s="31" t="s">
        <v>246</v>
      </c>
      <c r="P26" s="31" t="s">
        <v>246</v>
      </c>
      <c r="Q26" s="31"/>
      <c r="R26" s="31"/>
      <c r="S26" s="31">
        <f>VLOOKUP(A:A,Sheet6!A:C,3,0)</f>
        <v>69</v>
      </c>
      <c r="T26" s="31">
        <f t="shared" si="0"/>
        <v>110.4</v>
      </c>
      <c r="U26" s="31">
        <v>171</v>
      </c>
      <c r="V26" s="31">
        <v>61</v>
      </c>
      <c r="W26" s="31">
        <v>103</v>
      </c>
      <c r="X26" s="31">
        <v>7</v>
      </c>
      <c r="Y26" s="31">
        <v>0</v>
      </c>
      <c r="Z26" s="50">
        <f>VLOOKUP(A:A,Sheet2!A:AL,38,0)</f>
        <v>111510</v>
      </c>
      <c r="AA26" s="31">
        <f>VLOOKUP(A:A,Sheet4!A:AL,38,0)</f>
        <v>1765</v>
      </c>
      <c r="AB26" s="31"/>
      <c r="AC26" s="51">
        <f>VLOOKUP(A:A,Sheet3!A:AS,45,0)</f>
        <v>1.075</v>
      </c>
      <c r="AD26" s="31">
        <f>VLOOKUP(A:A,Sheet5!A:AR,44,0)</f>
        <v>14.3</v>
      </c>
      <c r="AE26" s="31">
        <f>Z26/V26</f>
        <v>1828.03278688525</v>
      </c>
      <c r="AF26" s="31"/>
      <c r="AG26" s="31"/>
      <c r="AH26" s="31"/>
      <c r="AI26" s="31"/>
      <c r="AJ26" s="31"/>
      <c r="AK26" s="31"/>
      <c r="AL26" s="31"/>
      <c r="AM26" s="31"/>
    </row>
    <row r="27" s="10" customFormat="1" ht="30" customHeight="1" spans="1:39">
      <c r="A27" s="20"/>
      <c r="B27" s="20" t="s">
        <v>9</v>
      </c>
      <c r="C27" s="20" t="s">
        <v>10</v>
      </c>
      <c r="D27" s="20">
        <v>1</v>
      </c>
      <c r="E27" s="20" t="s">
        <v>247</v>
      </c>
      <c r="F27" s="20" t="s">
        <v>248</v>
      </c>
      <c r="G27" s="20" t="s">
        <v>239</v>
      </c>
      <c r="H27" s="21" t="s">
        <v>481</v>
      </c>
      <c r="I27" s="41"/>
      <c r="J27" s="36"/>
      <c r="K27" s="36"/>
      <c r="L27" s="36"/>
      <c r="M27" s="36"/>
      <c r="N27" s="36"/>
      <c r="O27" s="36"/>
      <c r="P27" s="36"/>
      <c r="Q27" s="36"/>
      <c r="R27" s="36"/>
      <c r="S27" s="36" t="e">
        <f>VLOOKUP(A:A,Sheet6!A:C,3,0)</f>
        <v>#N/A</v>
      </c>
      <c r="T27" s="36" t="e">
        <f t="shared" si="0"/>
        <v>#N/A</v>
      </c>
      <c r="U27" s="36"/>
      <c r="V27" s="36"/>
      <c r="W27" s="36"/>
      <c r="X27" s="36"/>
      <c r="Y27" s="36"/>
      <c r="Z27" s="52"/>
      <c r="AA27" s="36"/>
      <c r="AB27" s="36"/>
      <c r="AC27" s="53"/>
      <c r="AD27" s="36"/>
      <c r="AE27" s="36"/>
      <c r="AF27" s="36"/>
      <c r="AG27" s="36"/>
      <c r="AH27" s="36"/>
      <c r="AI27" s="36"/>
      <c r="AJ27" s="36"/>
      <c r="AK27" s="36"/>
      <c r="AL27" s="36"/>
      <c r="AM27" s="36"/>
    </row>
    <row r="28" s="10" customFormat="1" ht="30" customHeight="1" spans="1:39">
      <c r="A28" s="20"/>
      <c r="B28" s="20" t="s">
        <v>9</v>
      </c>
      <c r="C28" s="20" t="s">
        <v>22</v>
      </c>
      <c r="D28" s="20">
        <v>1</v>
      </c>
      <c r="E28" s="20" t="s">
        <v>250</v>
      </c>
      <c r="F28" s="20" t="s">
        <v>12</v>
      </c>
      <c r="G28" s="20" t="s">
        <v>23</v>
      </c>
      <c r="H28" s="21" t="s">
        <v>41</v>
      </c>
      <c r="I28" s="41"/>
      <c r="J28" s="36"/>
      <c r="K28" s="36"/>
      <c r="L28" s="36"/>
      <c r="M28" s="36"/>
      <c r="N28" s="36"/>
      <c r="O28" s="36"/>
      <c r="P28" s="36"/>
      <c r="Q28" s="36"/>
      <c r="R28" s="36"/>
      <c r="S28" s="36" t="e">
        <f>VLOOKUP(A:A,Sheet6!A:C,3,0)</f>
        <v>#N/A</v>
      </c>
      <c r="T28" s="36" t="e">
        <f t="shared" si="0"/>
        <v>#N/A</v>
      </c>
      <c r="U28" s="36"/>
      <c r="V28" s="36"/>
      <c r="W28" s="36"/>
      <c r="X28" s="36"/>
      <c r="Y28" s="36"/>
      <c r="Z28" s="52"/>
      <c r="AA28" s="36"/>
      <c r="AB28" s="36"/>
      <c r="AC28" s="53"/>
      <c r="AD28" s="36"/>
      <c r="AE28" s="36"/>
      <c r="AF28" s="36"/>
      <c r="AG28" s="36"/>
      <c r="AH28" s="36"/>
      <c r="AI28" s="36"/>
      <c r="AJ28" s="36"/>
      <c r="AK28" s="36"/>
      <c r="AL28" s="36"/>
      <c r="AM28" s="36"/>
    </row>
    <row r="29" s="10" customFormat="1" ht="30" customHeight="1" spans="1:39">
      <c r="A29" s="20"/>
      <c r="B29" s="20" t="s">
        <v>9</v>
      </c>
      <c r="C29" s="20" t="s">
        <v>22</v>
      </c>
      <c r="D29" s="20">
        <v>1</v>
      </c>
      <c r="E29" s="20" t="s">
        <v>251</v>
      </c>
      <c r="F29" s="20" t="s">
        <v>248</v>
      </c>
      <c r="G29" s="20" t="s">
        <v>23</v>
      </c>
      <c r="H29" s="21"/>
      <c r="I29" s="41"/>
      <c r="J29" s="36"/>
      <c r="K29" s="36"/>
      <c r="L29" s="36"/>
      <c r="M29" s="36"/>
      <c r="N29" s="36"/>
      <c r="O29" s="36"/>
      <c r="P29" s="36"/>
      <c r="Q29" s="36"/>
      <c r="R29" s="36"/>
      <c r="S29" s="36" t="e">
        <f>VLOOKUP(A:A,Sheet6!A:C,3,0)</f>
        <v>#N/A</v>
      </c>
      <c r="T29" s="36" t="e">
        <f t="shared" si="0"/>
        <v>#N/A</v>
      </c>
      <c r="U29" s="36"/>
      <c r="V29" s="36"/>
      <c r="W29" s="36"/>
      <c r="X29" s="36"/>
      <c r="Y29" s="36"/>
      <c r="Z29" s="52"/>
      <c r="AA29" s="36"/>
      <c r="AB29" s="36"/>
      <c r="AC29" s="53"/>
      <c r="AD29" s="36"/>
      <c r="AE29" s="36"/>
      <c r="AF29" s="36"/>
      <c r="AG29" s="36"/>
      <c r="AH29" s="36"/>
      <c r="AI29" s="36"/>
      <c r="AJ29" s="36"/>
      <c r="AK29" s="36"/>
      <c r="AL29" s="36"/>
      <c r="AM29" s="36"/>
    </row>
    <row r="30" s="10" customFormat="1" ht="30" customHeight="1" spans="1:39">
      <c r="A30" s="20"/>
      <c r="B30" s="20" t="s">
        <v>97</v>
      </c>
      <c r="C30" s="20" t="s">
        <v>22</v>
      </c>
      <c r="D30" s="20">
        <v>1</v>
      </c>
      <c r="E30" s="20" t="s">
        <v>106</v>
      </c>
      <c r="F30" s="20" t="s">
        <v>241</v>
      </c>
      <c r="G30" s="20" t="s">
        <v>107</v>
      </c>
      <c r="H30" s="21"/>
      <c r="I30" s="41"/>
      <c r="J30" s="32"/>
      <c r="K30" s="32"/>
      <c r="L30" s="32"/>
      <c r="M30" s="32"/>
      <c r="N30" s="32"/>
      <c r="O30" s="32"/>
      <c r="P30" s="32"/>
      <c r="Q30" s="32"/>
      <c r="R30" s="32"/>
      <c r="S30" s="36" t="e">
        <f>VLOOKUP(A:A,Sheet6!A:C,3,0)</f>
        <v>#N/A</v>
      </c>
      <c r="T30" s="36" t="e">
        <f t="shared" si="0"/>
        <v>#N/A</v>
      </c>
      <c r="U30" s="32"/>
      <c r="V30" s="32"/>
      <c r="W30" s="32"/>
      <c r="X30" s="32"/>
      <c r="Y30" s="32"/>
      <c r="Z30" s="52"/>
      <c r="AA30" s="36"/>
      <c r="AB30" s="32"/>
      <c r="AC30" s="53"/>
      <c r="AD30" s="36"/>
      <c r="AE30" s="36"/>
      <c r="AF30" s="32"/>
      <c r="AG30" s="32"/>
      <c r="AH30" s="32"/>
      <c r="AI30" s="32"/>
      <c r="AJ30" s="32"/>
      <c r="AK30" s="32"/>
      <c r="AL30" s="32"/>
      <c r="AM30" s="32"/>
    </row>
    <row r="31" s="12" customFormat="1" ht="30" customHeight="1" spans="1:39">
      <c r="A31" s="20" t="s">
        <v>252</v>
      </c>
      <c r="B31" s="20" t="s">
        <v>9</v>
      </c>
      <c r="C31" s="20" t="s">
        <v>10</v>
      </c>
      <c r="D31" s="20">
        <v>1</v>
      </c>
      <c r="E31" s="20" t="s">
        <v>482</v>
      </c>
      <c r="F31" s="20" t="s">
        <v>179</v>
      </c>
      <c r="G31" s="20" t="s">
        <v>23</v>
      </c>
      <c r="H31" s="21"/>
      <c r="I31" s="35" t="s">
        <v>105</v>
      </c>
      <c r="J31" s="42"/>
      <c r="K31" s="42"/>
      <c r="L31" s="42">
        <v>0</v>
      </c>
      <c r="M31" s="42" t="s">
        <v>254</v>
      </c>
      <c r="N31" s="42" t="s">
        <v>188</v>
      </c>
      <c r="O31" s="42" t="s">
        <v>193</v>
      </c>
      <c r="P31" s="42"/>
      <c r="Q31" s="42"/>
      <c r="R31" s="42"/>
      <c r="S31" s="31">
        <f>VLOOKUP(A:A,Sheet6!A:C,3,0)</f>
        <v>208</v>
      </c>
      <c r="T31" s="31">
        <f t="shared" si="0"/>
        <v>332.8</v>
      </c>
      <c r="U31" s="42">
        <v>193</v>
      </c>
      <c r="V31" s="42">
        <v>96</v>
      </c>
      <c r="W31" s="42">
        <v>94</v>
      </c>
      <c r="X31" s="42">
        <v>3</v>
      </c>
      <c r="Y31" s="42">
        <v>0</v>
      </c>
      <c r="Z31" s="50">
        <f>VLOOKUP(A:A,Sheet2!A:AL,38,0)</f>
        <v>132388</v>
      </c>
      <c r="AA31" s="31">
        <f>VLOOKUP(A:A,Sheet4!A:AL,38,0)</f>
        <v>7249</v>
      </c>
      <c r="AB31" s="42"/>
      <c r="AC31" s="51">
        <f>VLOOKUP(A:A,Sheet3!A:AS,45,0)</f>
        <v>1.093</v>
      </c>
      <c r="AD31" s="31">
        <f>VLOOKUP(A:A,Sheet5!A:AR,44,0)</f>
        <v>10.8</v>
      </c>
      <c r="AE31" s="31">
        <f>Z31/V31</f>
        <v>1379.04166666667</v>
      </c>
      <c r="AF31" s="42"/>
      <c r="AG31" s="42"/>
      <c r="AH31" s="42"/>
      <c r="AI31" s="42"/>
      <c r="AJ31" s="42"/>
      <c r="AK31" s="42"/>
      <c r="AL31" s="42"/>
      <c r="AM31" s="42"/>
    </row>
    <row r="32" s="12" customFormat="1" ht="30" customHeight="1" spans="1:39">
      <c r="A32" s="20"/>
      <c r="B32" s="20" t="s">
        <v>9</v>
      </c>
      <c r="C32" s="20" t="s">
        <v>10</v>
      </c>
      <c r="D32" s="20">
        <v>1</v>
      </c>
      <c r="E32" s="20" t="s">
        <v>483</v>
      </c>
      <c r="F32" s="20" t="s">
        <v>179</v>
      </c>
      <c r="G32" s="20" t="s">
        <v>23</v>
      </c>
      <c r="H32" s="21" t="s">
        <v>256</v>
      </c>
      <c r="I32" s="35" t="s">
        <v>105</v>
      </c>
      <c r="J32" s="43"/>
      <c r="K32" s="43"/>
      <c r="L32" s="43"/>
      <c r="M32" s="43"/>
      <c r="N32" s="43"/>
      <c r="O32" s="43"/>
      <c r="P32" s="43"/>
      <c r="Q32" s="43"/>
      <c r="R32" s="43"/>
      <c r="S32" s="36" t="e">
        <f>VLOOKUP(A:A,Sheet6!A:C,3,0)</f>
        <v>#N/A</v>
      </c>
      <c r="T32" s="36" t="e">
        <f t="shared" si="0"/>
        <v>#N/A</v>
      </c>
      <c r="U32" s="43"/>
      <c r="V32" s="43"/>
      <c r="W32" s="43"/>
      <c r="X32" s="43"/>
      <c r="Y32" s="43"/>
      <c r="Z32" s="52"/>
      <c r="AA32" s="36"/>
      <c r="AB32" s="43"/>
      <c r="AC32" s="53"/>
      <c r="AD32" s="36"/>
      <c r="AE32" s="36"/>
      <c r="AF32" s="43"/>
      <c r="AG32" s="43"/>
      <c r="AH32" s="43"/>
      <c r="AI32" s="43"/>
      <c r="AJ32" s="43"/>
      <c r="AK32" s="43"/>
      <c r="AL32" s="43"/>
      <c r="AM32" s="43"/>
    </row>
    <row r="33" s="12" customFormat="1" ht="66" customHeight="1" spans="1:39">
      <c r="A33" s="20"/>
      <c r="B33" s="20" t="s">
        <v>9</v>
      </c>
      <c r="C33" s="20" t="s">
        <v>10</v>
      </c>
      <c r="D33" s="20">
        <v>1</v>
      </c>
      <c r="E33" s="20" t="s">
        <v>484</v>
      </c>
      <c r="F33" s="20" t="s">
        <v>179</v>
      </c>
      <c r="G33" s="20" t="s">
        <v>23</v>
      </c>
      <c r="H33" s="21" t="s">
        <v>258</v>
      </c>
      <c r="I33" s="35" t="s">
        <v>105</v>
      </c>
      <c r="J33" s="43"/>
      <c r="K33" s="43"/>
      <c r="L33" s="43"/>
      <c r="M33" s="43"/>
      <c r="N33" s="43"/>
      <c r="O33" s="43"/>
      <c r="P33" s="43"/>
      <c r="Q33" s="43"/>
      <c r="R33" s="43"/>
      <c r="S33" s="36" t="e">
        <f>VLOOKUP(A:A,Sheet6!A:C,3,0)</f>
        <v>#N/A</v>
      </c>
      <c r="T33" s="36" t="e">
        <f t="shared" si="0"/>
        <v>#N/A</v>
      </c>
      <c r="U33" s="43"/>
      <c r="V33" s="43"/>
      <c r="W33" s="43"/>
      <c r="X33" s="43"/>
      <c r="Y33" s="43"/>
      <c r="Z33" s="52"/>
      <c r="AA33" s="36"/>
      <c r="AB33" s="43"/>
      <c r="AC33" s="53"/>
      <c r="AD33" s="36"/>
      <c r="AE33" s="36"/>
      <c r="AF33" s="43"/>
      <c r="AG33" s="43"/>
      <c r="AH33" s="43"/>
      <c r="AI33" s="43"/>
      <c r="AJ33" s="43"/>
      <c r="AK33" s="43"/>
      <c r="AL33" s="43"/>
      <c r="AM33" s="43"/>
    </row>
    <row r="34" s="12" customFormat="1" ht="39" customHeight="1" spans="1:39">
      <c r="A34" s="20"/>
      <c r="B34" s="20" t="s">
        <v>9</v>
      </c>
      <c r="C34" s="20" t="s">
        <v>22</v>
      </c>
      <c r="D34" s="20">
        <v>1</v>
      </c>
      <c r="E34" s="20" t="s">
        <v>485</v>
      </c>
      <c r="F34" s="20" t="s">
        <v>179</v>
      </c>
      <c r="G34" s="20" t="s">
        <v>23</v>
      </c>
      <c r="H34" s="21" t="s">
        <v>259</v>
      </c>
      <c r="I34" s="35" t="s">
        <v>105</v>
      </c>
      <c r="J34" s="44"/>
      <c r="K34" s="44"/>
      <c r="L34" s="44"/>
      <c r="M34" s="44"/>
      <c r="N34" s="44"/>
      <c r="O34" s="44"/>
      <c r="P34" s="44"/>
      <c r="Q34" s="44"/>
      <c r="R34" s="44"/>
      <c r="S34" s="36" t="e">
        <f>VLOOKUP(A:A,Sheet6!A:C,3,0)</f>
        <v>#N/A</v>
      </c>
      <c r="T34" s="36" t="e">
        <f t="shared" si="0"/>
        <v>#N/A</v>
      </c>
      <c r="U34" s="44"/>
      <c r="V34" s="44"/>
      <c r="W34" s="44"/>
      <c r="X34" s="44"/>
      <c r="Y34" s="44"/>
      <c r="Z34" s="52"/>
      <c r="AA34" s="36"/>
      <c r="AB34" s="44"/>
      <c r="AC34" s="53"/>
      <c r="AD34" s="36"/>
      <c r="AE34" s="36"/>
      <c r="AF34" s="44"/>
      <c r="AG34" s="44"/>
      <c r="AH34" s="44"/>
      <c r="AI34" s="44"/>
      <c r="AJ34" s="44"/>
      <c r="AK34" s="44"/>
      <c r="AL34" s="44"/>
      <c r="AM34" s="44"/>
    </row>
    <row r="35" s="10" customFormat="1" ht="30" customHeight="1" spans="1:39">
      <c r="A35" s="20" t="s">
        <v>486</v>
      </c>
      <c r="B35" s="20" t="s">
        <v>9</v>
      </c>
      <c r="C35" s="20" t="s">
        <v>10</v>
      </c>
      <c r="D35" s="20">
        <v>1</v>
      </c>
      <c r="E35" s="20" t="s">
        <v>264</v>
      </c>
      <c r="F35" s="20" t="s">
        <v>179</v>
      </c>
      <c r="G35" s="20" t="s">
        <v>487</v>
      </c>
      <c r="H35" s="21" t="s">
        <v>261</v>
      </c>
      <c r="I35" s="41"/>
      <c r="J35" s="31"/>
      <c r="K35" s="31"/>
      <c r="L35" s="31">
        <v>0</v>
      </c>
      <c r="M35" s="31">
        <v>0</v>
      </c>
      <c r="N35" s="31" t="s">
        <v>188</v>
      </c>
      <c r="O35" s="31" t="s">
        <v>188</v>
      </c>
      <c r="P35" s="31"/>
      <c r="Q35" s="31"/>
      <c r="R35" s="31"/>
      <c r="S35" s="31">
        <v>72</v>
      </c>
      <c r="T35" s="31">
        <f t="shared" si="0"/>
        <v>115.2</v>
      </c>
      <c r="U35" s="31">
        <v>94</v>
      </c>
      <c r="V35" s="31">
        <v>35</v>
      </c>
      <c r="W35" s="31">
        <v>54</v>
      </c>
      <c r="X35" s="31">
        <v>5</v>
      </c>
      <c r="Y35" s="31">
        <v>0</v>
      </c>
      <c r="Z35" s="50" t="e">
        <f>VLOOKUP(A:A,Sheet2!A:AL,38,0)</f>
        <v>#N/A</v>
      </c>
      <c r="AA35" s="31" t="e">
        <f>VLOOKUP(A:A,Sheet4!A:AL,38,0)</f>
        <v>#N/A</v>
      </c>
      <c r="AB35" s="31"/>
      <c r="AC35" s="51" t="e">
        <f>VLOOKUP(A:A,Sheet3!A:AS,45,0)</f>
        <v>#N/A</v>
      </c>
      <c r="AD35" s="31" t="e">
        <f>VLOOKUP(A:A,Sheet5!A:AR,44,0)</f>
        <v>#N/A</v>
      </c>
      <c r="AE35" s="31" t="e">
        <f>Z35/V35</f>
        <v>#N/A</v>
      </c>
      <c r="AF35" s="31"/>
      <c r="AG35" s="31"/>
      <c r="AH35" s="31"/>
      <c r="AI35" s="31"/>
      <c r="AJ35" s="31"/>
      <c r="AK35" s="31"/>
      <c r="AL35" s="31"/>
      <c r="AM35" s="31"/>
    </row>
    <row r="36" s="10" customFormat="1" ht="30" customHeight="1" spans="1:39">
      <c r="A36" s="20"/>
      <c r="B36" s="20" t="s">
        <v>9</v>
      </c>
      <c r="C36" s="20" t="s">
        <v>10</v>
      </c>
      <c r="D36" s="20">
        <v>1</v>
      </c>
      <c r="E36" s="20" t="s">
        <v>264</v>
      </c>
      <c r="F36" s="20" t="s">
        <v>179</v>
      </c>
      <c r="G36" s="20" t="s">
        <v>488</v>
      </c>
      <c r="H36" s="22" t="s">
        <v>263</v>
      </c>
      <c r="I36" s="45"/>
      <c r="J36" s="36"/>
      <c r="K36" s="36"/>
      <c r="L36" s="36"/>
      <c r="M36" s="36"/>
      <c r="N36" s="36"/>
      <c r="O36" s="36"/>
      <c r="P36" s="36"/>
      <c r="Q36" s="36"/>
      <c r="R36" s="36"/>
      <c r="S36" s="36" t="e">
        <f>VLOOKUP(A:A,Sheet6!A:C,3,0)</f>
        <v>#N/A</v>
      </c>
      <c r="T36" s="36" t="e">
        <f t="shared" ref="T36:T67" si="1">S36*1.6</f>
        <v>#N/A</v>
      </c>
      <c r="U36" s="36"/>
      <c r="V36" s="36"/>
      <c r="W36" s="36"/>
      <c r="X36" s="36"/>
      <c r="Y36" s="36"/>
      <c r="Z36" s="52"/>
      <c r="AA36" s="36"/>
      <c r="AB36" s="36"/>
      <c r="AC36" s="53"/>
      <c r="AD36" s="36"/>
      <c r="AE36" s="36"/>
      <c r="AF36" s="36"/>
      <c r="AG36" s="36"/>
      <c r="AH36" s="36"/>
      <c r="AI36" s="36"/>
      <c r="AJ36" s="36"/>
      <c r="AK36" s="36"/>
      <c r="AL36" s="36"/>
      <c r="AM36" s="36"/>
    </row>
    <row r="37" s="10" customFormat="1" ht="30" customHeight="1" spans="1:39">
      <c r="A37" s="20"/>
      <c r="B37" s="20" t="s">
        <v>9</v>
      </c>
      <c r="C37" s="20" t="s">
        <v>10</v>
      </c>
      <c r="D37" s="20">
        <v>1</v>
      </c>
      <c r="E37" s="20" t="s">
        <v>264</v>
      </c>
      <c r="F37" s="20" t="s">
        <v>179</v>
      </c>
      <c r="G37" s="20" t="s">
        <v>20</v>
      </c>
      <c r="H37" s="22" t="s">
        <v>45</v>
      </c>
      <c r="I37" s="30" t="s">
        <v>43</v>
      </c>
      <c r="J37" s="36"/>
      <c r="K37" s="36"/>
      <c r="L37" s="36"/>
      <c r="M37" s="36"/>
      <c r="N37" s="36"/>
      <c r="O37" s="36"/>
      <c r="P37" s="36"/>
      <c r="Q37" s="36"/>
      <c r="R37" s="36"/>
      <c r="S37" s="36" t="e">
        <f>VLOOKUP(A:A,Sheet6!A:C,3,0)</f>
        <v>#N/A</v>
      </c>
      <c r="T37" s="36" t="e">
        <f t="shared" si="1"/>
        <v>#N/A</v>
      </c>
      <c r="U37" s="36"/>
      <c r="V37" s="36"/>
      <c r="W37" s="36"/>
      <c r="X37" s="36"/>
      <c r="Y37" s="36"/>
      <c r="Z37" s="52"/>
      <c r="AA37" s="36"/>
      <c r="AB37" s="36"/>
      <c r="AC37" s="53"/>
      <c r="AD37" s="36"/>
      <c r="AE37" s="36"/>
      <c r="AF37" s="36"/>
      <c r="AG37" s="36"/>
      <c r="AH37" s="36"/>
      <c r="AI37" s="36"/>
      <c r="AJ37" s="36"/>
      <c r="AK37" s="36"/>
      <c r="AL37" s="36"/>
      <c r="AM37" s="36"/>
    </row>
    <row r="38" s="10" customFormat="1" ht="30" customHeight="1" spans="1:39">
      <c r="A38" s="20"/>
      <c r="B38" s="20" t="s">
        <v>9</v>
      </c>
      <c r="C38" s="20" t="s">
        <v>10</v>
      </c>
      <c r="D38" s="20">
        <v>1</v>
      </c>
      <c r="E38" s="20" t="s">
        <v>264</v>
      </c>
      <c r="F38" s="20" t="s">
        <v>12</v>
      </c>
      <c r="G38" s="20" t="s">
        <v>13</v>
      </c>
      <c r="H38" s="22" t="s">
        <v>265</v>
      </c>
      <c r="I38" s="30" t="s">
        <v>43</v>
      </c>
      <c r="J38" s="36"/>
      <c r="K38" s="36"/>
      <c r="L38" s="36"/>
      <c r="M38" s="36"/>
      <c r="N38" s="36"/>
      <c r="O38" s="36"/>
      <c r="P38" s="36"/>
      <c r="Q38" s="36"/>
      <c r="R38" s="36"/>
      <c r="S38" s="36" t="e">
        <f>VLOOKUP(A:A,Sheet6!A:C,3,0)</f>
        <v>#N/A</v>
      </c>
      <c r="T38" s="36" t="e">
        <f t="shared" si="1"/>
        <v>#N/A</v>
      </c>
      <c r="U38" s="36"/>
      <c r="V38" s="36"/>
      <c r="W38" s="36"/>
      <c r="X38" s="36"/>
      <c r="Y38" s="36"/>
      <c r="Z38" s="52"/>
      <c r="AA38" s="36"/>
      <c r="AB38" s="36"/>
      <c r="AC38" s="53"/>
      <c r="AD38" s="36"/>
      <c r="AE38" s="36"/>
      <c r="AF38" s="36"/>
      <c r="AG38" s="36"/>
      <c r="AH38" s="36"/>
      <c r="AI38" s="36"/>
      <c r="AJ38" s="36"/>
      <c r="AK38" s="36"/>
      <c r="AL38" s="36"/>
      <c r="AM38" s="36"/>
    </row>
    <row r="39" s="10" customFormat="1" ht="30" customHeight="1" spans="1:39">
      <c r="A39" s="20"/>
      <c r="B39" s="20" t="s">
        <v>9</v>
      </c>
      <c r="C39" s="20" t="s">
        <v>10</v>
      </c>
      <c r="D39" s="20">
        <v>1</v>
      </c>
      <c r="E39" s="20" t="s">
        <v>264</v>
      </c>
      <c r="F39" s="20" t="s">
        <v>12</v>
      </c>
      <c r="G39" s="20" t="s">
        <v>20</v>
      </c>
      <c r="H39" s="22" t="s">
        <v>45</v>
      </c>
      <c r="I39" s="30" t="s">
        <v>43</v>
      </c>
      <c r="J39" s="32"/>
      <c r="K39" s="32"/>
      <c r="L39" s="32"/>
      <c r="M39" s="32"/>
      <c r="N39" s="32"/>
      <c r="O39" s="32"/>
      <c r="P39" s="32"/>
      <c r="Q39" s="32"/>
      <c r="R39" s="32"/>
      <c r="S39" s="36" t="e">
        <f>VLOOKUP(A:A,Sheet6!A:C,3,0)</f>
        <v>#N/A</v>
      </c>
      <c r="T39" s="36" t="e">
        <f t="shared" si="1"/>
        <v>#N/A</v>
      </c>
      <c r="U39" s="32"/>
      <c r="V39" s="32"/>
      <c r="W39" s="32"/>
      <c r="X39" s="32"/>
      <c r="Y39" s="32"/>
      <c r="Z39" s="52"/>
      <c r="AA39" s="36"/>
      <c r="AB39" s="32"/>
      <c r="AC39" s="53"/>
      <c r="AD39" s="36"/>
      <c r="AE39" s="36"/>
      <c r="AF39" s="32"/>
      <c r="AG39" s="32"/>
      <c r="AH39" s="32"/>
      <c r="AI39" s="32"/>
      <c r="AJ39" s="32"/>
      <c r="AK39" s="32"/>
      <c r="AL39" s="32"/>
      <c r="AM39" s="32"/>
    </row>
    <row r="40" s="10" customFormat="1" ht="30" customHeight="1" spans="1:39">
      <c r="A40" s="20" t="s">
        <v>46</v>
      </c>
      <c r="B40" s="20" t="s">
        <v>9</v>
      </c>
      <c r="C40" s="20" t="s">
        <v>10</v>
      </c>
      <c r="D40" s="20">
        <v>1</v>
      </c>
      <c r="E40" s="20" t="s">
        <v>489</v>
      </c>
      <c r="F40" s="20" t="s">
        <v>179</v>
      </c>
      <c r="G40" s="20" t="s">
        <v>490</v>
      </c>
      <c r="H40" s="22" t="s">
        <v>266</v>
      </c>
      <c r="I40" s="30"/>
      <c r="J40" s="31"/>
      <c r="K40" s="31"/>
      <c r="L40" s="31" t="s">
        <v>267</v>
      </c>
      <c r="M40" s="31">
        <v>0</v>
      </c>
      <c r="N40" s="31" t="s">
        <v>188</v>
      </c>
      <c r="O40" s="31" t="s">
        <v>188</v>
      </c>
      <c r="P40" s="31"/>
      <c r="Q40" s="31"/>
      <c r="R40" s="31"/>
      <c r="S40" s="31">
        <f>VLOOKUP(A:A,Sheet6!A:C,3,0)</f>
        <v>126</v>
      </c>
      <c r="T40" s="31">
        <f t="shared" si="1"/>
        <v>201.6</v>
      </c>
      <c r="U40" s="31">
        <v>103</v>
      </c>
      <c r="V40" s="31">
        <v>43</v>
      </c>
      <c r="W40" s="31">
        <v>57</v>
      </c>
      <c r="X40" s="31">
        <v>3</v>
      </c>
      <c r="Y40" s="31">
        <v>0</v>
      </c>
      <c r="Z40" s="50">
        <f>VLOOKUP(A:A,Sheet2!A:AL,38,0)</f>
        <v>84020</v>
      </c>
      <c r="AA40" s="31">
        <f>VLOOKUP(A:A,Sheet4!A:AL,38,0)</f>
        <v>2236</v>
      </c>
      <c r="AB40" s="31"/>
      <c r="AC40" s="51">
        <f>VLOOKUP(A:A,Sheet3!A:AS,45,0)</f>
        <v>0.727</v>
      </c>
      <c r="AD40" s="31">
        <f>VLOOKUP(A:A,Sheet5!A:AR,44,0)</f>
        <v>14.2</v>
      </c>
      <c r="AE40" s="31">
        <f>Z40/V40</f>
        <v>1953.95348837209</v>
      </c>
      <c r="AF40" s="31"/>
      <c r="AG40" s="31"/>
      <c r="AH40" s="31"/>
      <c r="AI40" s="31"/>
      <c r="AJ40" s="31"/>
      <c r="AK40" s="31"/>
      <c r="AL40" s="31"/>
      <c r="AM40" s="31"/>
    </row>
    <row r="41" s="10" customFormat="1" ht="30" customHeight="1" spans="1:39">
      <c r="A41" s="20"/>
      <c r="B41" s="20" t="s">
        <v>9</v>
      </c>
      <c r="C41" s="20" t="s">
        <v>47</v>
      </c>
      <c r="D41" s="20">
        <v>1</v>
      </c>
      <c r="E41" s="20" t="s">
        <v>270</v>
      </c>
      <c r="F41" s="20" t="s">
        <v>248</v>
      </c>
      <c r="G41" s="20" t="s">
        <v>23</v>
      </c>
      <c r="H41" s="22" t="s">
        <v>49</v>
      </c>
      <c r="I41" s="30" t="s">
        <v>271</v>
      </c>
      <c r="J41" s="36"/>
      <c r="K41" s="36"/>
      <c r="L41" s="36"/>
      <c r="M41" s="36"/>
      <c r="N41" s="36"/>
      <c r="O41" s="36"/>
      <c r="P41" s="36"/>
      <c r="Q41" s="36"/>
      <c r="R41" s="36"/>
      <c r="S41" s="36" t="e">
        <f>VLOOKUP(A:A,Sheet6!A:C,3,0)</f>
        <v>#N/A</v>
      </c>
      <c r="T41" s="36" t="e">
        <f t="shared" si="1"/>
        <v>#N/A</v>
      </c>
      <c r="U41" s="36"/>
      <c r="V41" s="36"/>
      <c r="W41" s="36"/>
      <c r="X41" s="36"/>
      <c r="Y41" s="36"/>
      <c r="Z41" s="52"/>
      <c r="AA41" s="36"/>
      <c r="AB41" s="36"/>
      <c r="AC41" s="53"/>
      <c r="AD41" s="36"/>
      <c r="AE41" s="36"/>
      <c r="AF41" s="36"/>
      <c r="AG41" s="36"/>
      <c r="AH41" s="36"/>
      <c r="AI41" s="36"/>
      <c r="AJ41" s="36"/>
      <c r="AK41" s="36"/>
      <c r="AL41" s="36"/>
      <c r="AM41" s="36"/>
    </row>
    <row r="42" s="10" customFormat="1" ht="30" customHeight="1" spans="1:39">
      <c r="A42" s="20"/>
      <c r="B42" s="20" t="s">
        <v>97</v>
      </c>
      <c r="C42" s="20" t="s">
        <v>22</v>
      </c>
      <c r="D42" s="20">
        <v>1</v>
      </c>
      <c r="E42" s="20" t="s">
        <v>108</v>
      </c>
      <c r="F42" s="20" t="s">
        <v>241</v>
      </c>
      <c r="G42" s="20" t="s">
        <v>23</v>
      </c>
      <c r="H42" s="22" t="s">
        <v>109</v>
      </c>
      <c r="I42" s="30" t="s">
        <v>272</v>
      </c>
      <c r="J42" s="32"/>
      <c r="K42" s="32"/>
      <c r="L42" s="32"/>
      <c r="M42" s="32"/>
      <c r="N42" s="32"/>
      <c r="O42" s="32"/>
      <c r="P42" s="32"/>
      <c r="Q42" s="32"/>
      <c r="R42" s="32"/>
      <c r="S42" s="36" t="e">
        <f>VLOOKUP(A:A,Sheet6!A:C,3,0)</f>
        <v>#N/A</v>
      </c>
      <c r="T42" s="36" t="e">
        <f t="shared" si="1"/>
        <v>#N/A</v>
      </c>
      <c r="U42" s="32"/>
      <c r="V42" s="32"/>
      <c r="W42" s="32"/>
      <c r="X42" s="32"/>
      <c r="Y42" s="32"/>
      <c r="Z42" s="52"/>
      <c r="AA42" s="36"/>
      <c r="AB42" s="32"/>
      <c r="AC42" s="53"/>
      <c r="AD42" s="36"/>
      <c r="AE42" s="36"/>
      <c r="AF42" s="32"/>
      <c r="AG42" s="32"/>
      <c r="AH42" s="32"/>
      <c r="AI42" s="32"/>
      <c r="AJ42" s="32"/>
      <c r="AK42" s="32"/>
      <c r="AL42" s="32"/>
      <c r="AM42" s="32"/>
    </row>
    <row r="43" s="10" customFormat="1" ht="30" customHeight="1" spans="1:39">
      <c r="A43" s="20" t="s">
        <v>50</v>
      </c>
      <c r="B43" s="20" t="s">
        <v>9</v>
      </c>
      <c r="C43" s="20" t="s">
        <v>10</v>
      </c>
      <c r="D43" s="20">
        <v>1</v>
      </c>
      <c r="E43" s="20" t="s">
        <v>273</v>
      </c>
      <c r="F43" s="20" t="s">
        <v>274</v>
      </c>
      <c r="G43" s="20" t="s">
        <v>100</v>
      </c>
      <c r="H43" s="22" t="s">
        <v>275</v>
      </c>
      <c r="I43" s="30" t="s">
        <v>276</v>
      </c>
      <c r="J43" s="31"/>
      <c r="K43" s="31"/>
      <c r="L43" s="31">
        <v>0</v>
      </c>
      <c r="M43" s="31">
        <v>0</v>
      </c>
      <c r="N43" s="31" t="s">
        <v>277</v>
      </c>
      <c r="O43" s="31" t="s">
        <v>277</v>
      </c>
      <c r="P43" s="31"/>
      <c r="Q43" s="31"/>
      <c r="R43" s="31"/>
      <c r="S43" s="31" t="e">
        <f>VLOOKUP(A:A,Sheet6!A:C,3,0)</f>
        <v>#N/A</v>
      </c>
      <c r="T43" s="31" t="e">
        <f t="shared" si="1"/>
        <v>#N/A</v>
      </c>
      <c r="U43" s="31">
        <v>9</v>
      </c>
      <c r="V43" s="31">
        <v>6</v>
      </c>
      <c r="W43" s="31">
        <v>0</v>
      </c>
      <c r="X43" s="31">
        <v>3</v>
      </c>
      <c r="Y43" s="31">
        <v>0</v>
      </c>
      <c r="Z43" s="50" t="e">
        <f>VLOOKUP(A:A,Sheet2!A:AL,38,0)</f>
        <v>#N/A</v>
      </c>
      <c r="AA43" s="31" t="e">
        <f>VLOOKUP(A:A,Sheet4!A:AL,38,0)</f>
        <v>#N/A</v>
      </c>
      <c r="AB43" s="31"/>
      <c r="AC43" s="51" t="e">
        <f>VLOOKUP(A:A,Sheet3!A:AS,45,0)</f>
        <v>#N/A</v>
      </c>
      <c r="AD43" s="31" t="e">
        <f>VLOOKUP(A:A,Sheet5!A:AR,44,0)</f>
        <v>#N/A</v>
      </c>
      <c r="AE43" s="31" t="e">
        <f>Z43/V43</f>
        <v>#N/A</v>
      </c>
      <c r="AF43" s="31"/>
      <c r="AG43" s="31"/>
      <c r="AH43" s="31"/>
      <c r="AI43" s="31"/>
      <c r="AJ43" s="31"/>
      <c r="AK43" s="31"/>
      <c r="AL43" s="31"/>
      <c r="AM43" s="31"/>
    </row>
    <row r="44" s="10" customFormat="1" ht="51" customHeight="1" spans="1:39">
      <c r="A44" s="20"/>
      <c r="B44" s="20" t="s">
        <v>9</v>
      </c>
      <c r="C44" s="20" t="s">
        <v>22</v>
      </c>
      <c r="D44" s="20">
        <v>2</v>
      </c>
      <c r="E44" s="20" t="s">
        <v>278</v>
      </c>
      <c r="F44" s="20" t="s">
        <v>12</v>
      </c>
      <c r="G44" s="20" t="s">
        <v>100</v>
      </c>
      <c r="H44" s="22" t="s">
        <v>54</v>
      </c>
      <c r="I44" s="30" t="s">
        <v>279</v>
      </c>
      <c r="J44" s="32"/>
      <c r="K44" s="32"/>
      <c r="L44" s="32"/>
      <c r="M44" s="32"/>
      <c r="N44" s="32"/>
      <c r="O44" s="32"/>
      <c r="P44" s="32"/>
      <c r="Q44" s="32"/>
      <c r="R44" s="32"/>
      <c r="S44" s="36" t="e">
        <f>VLOOKUP(A:A,Sheet6!A:C,3,0)</f>
        <v>#N/A</v>
      </c>
      <c r="T44" s="36" t="e">
        <f t="shared" si="1"/>
        <v>#N/A</v>
      </c>
      <c r="U44" s="32"/>
      <c r="V44" s="32"/>
      <c r="W44" s="32"/>
      <c r="X44" s="32"/>
      <c r="Y44" s="32"/>
      <c r="Z44" s="52"/>
      <c r="AA44" s="36"/>
      <c r="AB44" s="32"/>
      <c r="AC44" s="53"/>
      <c r="AD44" s="36"/>
      <c r="AE44" s="36"/>
      <c r="AF44" s="32"/>
      <c r="AG44" s="32"/>
      <c r="AH44" s="32"/>
      <c r="AI44" s="32"/>
      <c r="AJ44" s="32"/>
      <c r="AK44" s="32"/>
      <c r="AL44" s="32"/>
      <c r="AM44" s="32"/>
    </row>
    <row r="45" s="10" customFormat="1" ht="30" customHeight="1" spans="1:39">
      <c r="A45" s="25" t="s">
        <v>55</v>
      </c>
      <c r="B45" s="20" t="s">
        <v>9</v>
      </c>
      <c r="C45" s="20" t="s">
        <v>10</v>
      </c>
      <c r="D45" s="20">
        <v>5</v>
      </c>
      <c r="E45" s="20" t="s">
        <v>280</v>
      </c>
      <c r="F45" s="20" t="s">
        <v>179</v>
      </c>
      <c r="G45" s="20" t="s">
        <v>281</v>
      </c>
      <c r="H45" s="22" t="s">
        <v>282</v>
      </c>
      <c r="I45" s="30" t="s">
        <v>105</v>
      </c>
      <c r="J45" s="31"/>
      <c r="K45" s="31"/>
      <c r="L45" s="31" t="s">
        <v>283</v>
      </c>
      <c r="M45" s="31" t="s">
        <v>284</v>
      </c>
      <c r="N45" s="31" t="s">
        <v>262</v>
      </c>
      <c r="O45" s="31" t="s">
        <v>188</v>
      </c>
      <c r="P45" s="31"/>
      <c r="Q45" s="31"/>
      <c r="R45" s="31"/>
      <c r="S45" s="31">
        <v>152</v>
      </c>
      <c r="T45" s="31">
        <f t="shared" si="1"/>
        <v>243.2</v>
      </c>
      <c r="U45" s="31">
        <v>197</v>
      </c>
      <c r="V45" s="31">
        <v>85</v>
      </c>
      <c r="W45" s="31">
        <v>93</v>
      </c>
      <c r="X45" s="31">
        <v>18</v>
      </c>
      <c r="Y45" s="31">
        <v>1</v>
      </c>
      <c r="Z45" s="50">
        <f>VLOOKUP(A:A,Sheet2!A:AL,38,0)</f>
        <v>187455</v>
      </c>
      <c r="AA45" s="31">
        <f>VLOOKUP(A:A,Sheet4!A:AL,38,0)</f>
        <v>6379</v>
      </c>
      <c r="AB45" s="31"/>
      <c r="AC45" s="51">
        <f>VLOOKUP(A:A,Sheet3!A:AS,45,0)</f>
        <v>0.822</v>
      </c>
      <c r="AD45" s="31">
        <f>VLOOKUP(A:A,Sheet5!A:AR,44,0)</f>
        <v>7</v>
      </c>
      <c r="AE45" s="31">
        <f>Z45/V45</f>
        <v>2205.35294117647</v>
      </c>
      <c r="AF45" s="31"/>
      <c r="AG45" s="31"/>
      <c r="AH45" s="31"/>
      <c r="AI45" s="31"/>
      <c r="AJ45" s="31"/>
      <c r="AK45" s="31"/>
      <c r="AL45" s="31"/>
      <c r="AM45" s="31"/>
    </row>
    <row r="46" s="10" customFormat="1" ht="30" customHeight="1" spans="1:39">
      <c r="A46" s="26"/>
      <c r="B46" s="20" t="s">
        <v>9</v>
      </c>
      <c r="C46" s="20" t="s">
        <v>10</v>
      </c>
      <c r="D46" s="20">
        <v>1</v>
      </c>
      <c r="E46" s="20" t="s">
        <v>53</v>
      </c>
      <c r="F46" s="20" t="s">
        <v>12</v>
      </c>
      <c r="G46" s="20" t="s">
        <v>20</v>
      </c>
      <c r="H46" s="22" t="s">
        <v>56</v>
      </c>
      <c r="I46" s="30" t="s">
        <v>287</v>
      </c>
      <c r="J46" s="36"/>
      <c r="K46" s="36"/>
      <c r="L46" s="36"/>
      <c r="M46" s="36"/>
      <c r="N46" s="36"/>
      <c r="O46" s="36"/>
      <c r="P46" s="36"/>
      <c r="Q46" s="36"/>
      <c r="R46" s="36"/>
      <c r="S46" s="36" t="e">
        <f>VLOOKUP(A:A,Sheet6!A:C,3,0)</f>
        <v>#N/A</v>
      </c>
      <c r="T46" s="36" t="e">
        <f t="shared" si="1"/>
        <v>#N/A</v>
      </c>
      <c r="U46" s="36"/>
      <c r="V46" s="36"/>
      <c r="W46" s="36"/>
      <c r="X46" s="36"/>
      <c r="Y46" s="36"/>
      <c r="Z46" s="52"/>
      <c r="AA46" s="36"/>
      <c r="AB46" s="36"/>
      <c r="AC46" s="53"/>
      <c r="AD46" s="36"/>
      <c r="AE46" s="36"/>
      <c r="AF46" s="36"/>
      <c r="AG46" s="36"/>
      <c r="AH46" s="36"/>
      <c r="AI46" s="36"/>
      <c r="AJ46" s="36"/>
      <c r="AK46" s="36"/>
      <c r="AL46" s="36"/>
      <c r="AM46" s="36"/>
    </row>
    <row r="47" s="10" customFormat="1" ht="46.95" customHeight="1" spans="1:39">
      <c r="A47" s="26"/>
      <c r="B47" s="20" t="s">
        <v>9</v>
      </c>
      <c r="C47" s="20" t="s">
        <v>10</v>
      </c>
      <c r="D47" s="20">
        <v>1</v>
      </c>
      <c r="E47" s="20" t="s">
        <v>87</v>
      </c>
      <c r="F47" s="20" t="s">
        <v>12</v>
      </c>
      <c r="G47" s="20" t="s">
        <v>13</v>
      </c>
      <c r="H47" s="22" t="s">
        <v>57</v>
      </c>
      <c r="I47" s="30" t="s">
        <v>288</v>
      </c>
      <c r="J47" s="36"/>
      <c r="K47" s="36"/>
      <c r="L47" s="36"/>
      <c r="M47" s="36"/>
      <c r="N47" s="36"/>
      <c r="O47" s="36"/>
      <c r="P47" s="36"/>
      <c r="Q47" s="36"/>
      <c r="R47" s="36"/>
      <c r="S47" s="36" t="e">
        <f>VLOOKUP(A:A,Sheet6!A:C,3,0)</f>
        <v>#N/A</v>
      </c>
      <c r="T47" s="36" t="e">
        <f t="shared" si="1"/>
        <v>#N/A</v>
      </c>
      <c r="U47" s="36"/>
      <c r="V47" s="36"/>
      <c r="W47" s="36"/>
      <c r="X47" s="36"/>
      <c r="Y47" s="36"/>
      <c r="Z47" s="52"/>
      <c r="AA47" s="36"/>
      <c r="AB47" s="36"/>
      <c r="AC47" s="53"/>
      <c r="AD47" s="36"/>
      <c r="AE47" s="36"/>
      <c r="AF47" s="36"/>
      <c r="AG47" s="36"/>
      <c r="AH47" s="36"/>
      <c r="AI47" s="36"/>
      <c r="AJ47" s="36"/>
      <c r="AK47" s="36"/>
      <c r="AL47" s="36"/>
      <c r="AM47" s="36"/>
    </row>
    <row r="48" s="10" customFormat="1" ht="30" customHeight="1" spans="1:39">
      <c r="A48" s="26"/>
      <c r="B48" s="20" t="s">
        <v>9</v>
      </c>
      <c r="C48" s="20" t="s">
        <v>22</v>
      </c>
      <c r="D48" s="20">
        <v>1</v>
      </c>
      <c r="E48" s="20" t="s">
        <v>58</v>
      </c>
      <c r="F48" s="20" t="s">
        <v>12</v>
      </c>
      <c r="G48" s="20" t="s">
        <v>20</v>
      </c>
      <c r="H48" s="22" t="s">
        <v>59</v>
      </c>
      <c r="I48" s="30" t="s">
        <v>289</v>
      </c>
      <c r="J48" s="36"/>
      <c r="K48" s="36"/>
      <c r="L48" s="36"/>
      <c r="M48" s="36"/>
      <c r="N48" s="36"/>
      <c r="O48" s="36"/>
      <c r="P48" s="36"/>
      <c r="Q48" s="36"/>
      <c r="R48" s="36"/>
      <c r="S48" s="36" t="e">
        <f>VLOOKUP(A:A,Sheet6!A:C,3,0)</f>
        <v>#N/A</v>
      </c>
      <c r="T48" s="36" t="e">
        <f t="shared" si="1"/>
        <v>#N/A</v>
      </c>
      <c r="U48" s="36"/>
      <c r="V48" s="36"/>
      <c r="W48" s="36"/>
      <c r="X48" s="36"/>
      <c r="Y48" s="36"/>
      <c r="Z48" s="52"/>
      <c r="AA48" s="36"/>
      <c r="AB48" s="36"/>
      <c r="AC48" s="53"/>
      <c r="AD48" s="36"/>
      <c r="AE48" s="36"/>
      <c r="AF48" s="36"/>
      <c r="AG48" s="36"/>
      <c r="AH48" s="36"/>
      <c r="AI48" s="36"/>
      <c r="AJ48" s="36"/>
      <c r="AK48" s="36"/>
      <c r="AL48" s="36"/>
      <c r="AM48" s="36"/>
    </row>
    <row r="49" s="10" customFormat="1" ht="79.95" customHeight="1" spans="1:39">
      <c r="A49" s="26"/>
      <c r="B49" s="20" t="s">
        <v>9</v>
      </c>
      <c r="C49" s="20" t="s">
        <v>22</v>
      </c>
      <c r="D49" s="20">
        <v>1</v>
      </c>
      <c r="E49" s="20" t="s">
        <v>290</v>
      </c>
      <c r="F49" s="20" t="s">
        <v>179</v>
      </c>
      <c r="G49" s="20" t="s">
        <v>291</v>
      </c>
      <c r="H49" s="22" t="s">
        <v>292</v>
      </c>
      <c r="I49" s="30" t="s">
        <v>105</v>
      </c>
      <c r="J49" s="36"/>
      <c r="K49" s="36"/>
      <c r="L49" s="36"/>
      <c r="M49" s="36"/>
      <c r="N49" s="36"/>
      <c r="O49" s="36"/>
      <c r="P49" s="36"/>
      <c r="Q49" s="36"/>
      <c r="R49" s="36"/>
      <c r="S49" s="36" t="e">
        <f>VLOOKUP(A:A,Sheet6!A:C,3,0)</f>
        <v>#N/A</v>
      </c>
      <c r="T49" s="36" t="e">
        <f t="shared" si="1"/>
        <v>#N/A</v>
      </c>
      <c r="U49" s="36"/>
      <c r="V49" s="36"/>
      <c r="W49" s="36"/>
      <c r="X49" s="36"/>
      <c r="Y49" s="36"/>
      <c r="Z49" s="52"/>
      <c r="AA49" s="36"/>
      <c r="AB49" s="36"/>
      <c r="AC49" s="53"/>
      <c r="AD49" s="36"/>
      <c r="AE49" s="36"/>
      <c r="AF49" s="36"/>
      <c r="AG49" s="36"/>
      <c r="AH49" s="36"/>
      <c r="AI49" s="36"/>
      <c r="AJ49" s="36"/>
      <c r="AK49" s="36"/>
      <c r="AL49" s="36"/>
      <c r="AM49" s="36"/>
    </row>
    <row r="50" s="10" customFormat="1" ht="82.95" customHeight="1" spans="1:39">
      <c r="A50" s="26"/>
      <c r="B50" s="20" t="s">
        <v>9</v>
      </c>
      <c r="C50" s="20" t="s">
        <v>22</v>
      </c>
      <c r="D50" s="20">
        <v>2</v>
      </c>
      <c r="E50" s="20" t="s">
        <v>60</v>
      </c>
      <c r="F50" s="20" t="s">
        <v>12</v>
      </c>
      <c r="G50" s="20" t="s">
        <v>20</v>
      </c>
      <c r="H50" s="22" t="s">
        <v>61</v>
      </c>
      <c r="I50" s="30" t="s">
        <v>293</v>
      </c>
      <c r="J50" s="36"/>
      <c r="K50" s="36"/>
      <c r="L50" s="36"/>
      <c r="M50" s="36"/>
      <c r="N50" s="36"/>
      <c r="O50" s="36"/>
      <c r="P50" s="36"/>
      <c r="Q50" s="36"/>
      <c r="R50" s="36"/>
      <c r="S50" s="36" t="e">
        <f>VLOOKUP(A:A,Sheet6!A:C,3,0)</f>
        <v>#N/A</v>
      </c>
      <c r="T50" s="36" t="e">
        <f t="shared" si="1"/>
        <v>#N/A</v>
      </c>
      <c r="U50" s="36"/>
      <c r="V50" s="36"/>
      <c r="W50" s="36"/>
      <c r="X50" s="36"/>
      <c r="Y50" s="36"/>
      <c r="Z50" s="52"/>
      <c r="AA50" s="36"/>
      <c r="AB50" s="36"/>
      <c r="AC50" s="53"/>
      <c r="AD50" s="36"/>
      <c r="AE50" s="36"/>
      <c r="AF50" s="36"/>
      <c r="AG50" s="36"/>
      <c r="AH50" s="36"/>
      <c r="AI50" s="36"/>
      <c r="AJ50" s="36"/>
      <c r="AK50" s="36"/>
      <c r="AL50" s="36"/>
      <c r="AM50" s="36"/>
    </row>
    <row r="51" s="10" customFormat="1" ht="31.05" customHeight="1" spans="1:39">
      <c r="A51" s="26"/>
      <c r="B51" s="20" t="s">
        <v>97</v>
      </c>
      <c r="C51" s="20" t="s">
        <v>22</v>
      </c>
      <c r="D51" s="20">
        <v>1</v>
      </c>
      <c r="E51" s="20" t="s">
        <v>110</v>
      </c>
      <c r="F51" s="20" t="s">
        <v>241</v>
      </c>
      <c r="G51" s="20" t="s">
        <v>100</v>
      </c>
      <c r="H51" s="22"/>
      <c r="I51" s="30" t="s">
        <v>293</v>
      </c>
      <c r="J51" s="36"/>
      <c r="K51" s="36"/>
      <c r="L51" s="36"/>
      <c r="M51" s="36"/>
      <c r="N51" s="36"/>
      <c r="O51" s="36"/>
      <c r="P51" s="36"/>
      <c r="Q51" s="36"/>
      <c r="R51" s="36"/>
      <c r="S51" s="36" t="e">
        <f>VLOOKUP(A:A,Sheet6!A:C,3,0)</f>
        <v>#N/A</v>
      </c>
      <c r="T51" s="36" t="e">
        <f t="shared" si="1"/>
        <v>#N/A</v>
      </c>
      <c r="U51" s="36"/>
      <c r="V51" s="36"/>
      <c r="W51" s="36"/>
      <c r="X51" s="36"/>
      <c r="Y51" s="36"/>
      <c r="Z51" s="52"/>
      <c r="AA51" s="36"/>
      <c r="AB51" s="36"/>
      <c r="AC51" s="53"/>
      <c r="AD51" s="36"/>
      <c r="AE51" s="36"/>
      <c r="AF51" s="36"/>
      <c r="AG51" s="36"/>
      <c r="AH51" s="36"/>
      <c r="AI51" s="36"/>
      <c r="AJ51" s="36"/>
      <c r="AK51" s="36"/>
      <c r="AL51" s="36"/>
      <c r="AM51" s="36"/>
    </row>
    <row r="52" s="10" customFormat="1" ht="31.05" customHeight="1" spans="1:39">
      <c r="A52" s="27"/>
      <c r="B52" s="20" t="s">
        <v>9</v>
      </c>
      <c r="C52" s="20" t="s">
        <v>22</v>
      </c>
      <c r="D52" s="20">
        <v>1</v>
      </c>
      <c r="E52" s="20" t="s">
        <v>62</v>
      </c>
      <c r="F52" s="20" t="s">
        <v>12</v>
      </c>
      <c r="G52" s="20" t="s">
        <v>23</v>
      </c>
      <c r="H52" s="22" t="s">
        <v>63</v>
      </c>
      <c r="I52" s="30" t="s">
        <v>289</v>
      </c>
      <c r="J52" s="32"/>
      <c r="K52" s="32"/>
      <c r="L52" s="32"/>
      <c r="M52" s="32"/>
      <c r="N52" s="32"/>
      <c r="O52" s="32"/>
      <c r="P52" s="32"/>
      <c r="Q52" s="32"/>
      <c r="R52" s="32"/>
      <c r="S52" s="36" t="e">
        <f>VLOOKUP(A:A,Sheet6!A:C,3,0)</f>
        <v>#N/A</v>
      </c>
      <c r="T52" s="36" t="e">
        <f t="shared" si="1"/>
        <v>#N/A</v>
      </c>
      <c r="U52" s="32"/>
      <c r="V52" s="32"/>
      <c r="W52" s="32"/>
      <c r="X52" s="32"/>
      <c r="Y52" s="32"/>
      <c r="Z52" s="52"/>
      <c r="AA52" s="36"/>
      <c r="AB52" s="32"/>
      <c r="AC52" s="53"/>
      <c r="AD52" s="36"/>
      <c r="AE52" s="36"/>
      <c r="AF52" s="32"/>
      <c r="AG52" s="32"/>
      <c r="AH52" s="32"/>
      <c r="AI52" s="32"/>
      <c r="AJ52" s="32"/>
      <c r="AK52" s="32"/>
      <c r="AL52" s="32"/>
      <c r="AM52" s="32"/>
    </row>
    <row r="53" s="10" customFormat="1" ht="66" customHeight="1" spans="1:39">
      <c r="A53" s="20" t="s">
        <v>64</v>
      </c>
      <c r="B53" s="20" t="s">
        <v>9</v>
      </c>
      <c r="C53" s="20" t="s">
        <v>22</v>
      </c>
      <c r="D53" s="20">
        <v>1</v>
      </c>
      <c r="E53" s="20" t="s">
        <v>294</v>
      </c>
      <c r="F53" s="20" t="s">
        <v>179</v>
      </c>
      <c r="G53" s="20" t="s">
        <v>239</v>
      </c>
      <c r="H53" s="22" t="s">
        <v>295</v>
      </c>
      <c r="I53" s="30" t="s">
        <v>289</v>
      </c>
      <c r="J53" s="31"/>
      <c r="K53" s="31"/>
      <c r="L53" s="31" t="s">
        <v>186</v>
      </c>
      <c r="M53" s="31">
        <v>0</v>
      </c>
      <c r="N53" s="31" t="s">
        <v>244</v>
      </c>
      <c r="O53" s="31" t="s">
        <v>244</v>
      </c>
      <c r="P53" s="31"/>
      <c r="Q53" s="31"/>
      <c r="R53" s="31"/>
      <c r="S53" s="31" t="e">
        <f>VLOOKUP(A:A,Sheet6!A:C,3,0)</f>
        <v>#N/A</v>
      </c>
      <c r="T53" s="31" t="e">
        <f t="shared" si="1"/>
        <v>#N/A</v>
      </c>
      <c r="U53" s="31">
        <v>18</v>
      </c>
      <c r="V53" s="31">
        <v>3</v>
      </c>
      <c r="W53" s="31">
        <v>1</v>
      </c>
      <c r="X53" s="31">
        <v>13</v>
      </c>
      <c r="Y53" s="31">
        <v>1</v>
      </c>
      <c r="Z53" s="50" t="e">
        <f>VLOOKUP(A:A,Sheet2!A:AL,38,0)</f>
        <v>#N/A</v>
      </c>
      <c r="AA53" s="31" t="e">
        <f>VLOOKUP(A:A,Sheet4!A:AL,38,0)</f>
        <v>#N/A</v>
      </c>
      <c r="AB53" s="31"/>
      <c r="AC53" s="51" t="e">
        <f>VLOOKUP(A:A,Sheet3!A:AS,45,0)</f>
        <v>#N/A</v>
      </c>
      <c r="AD53" s="31" t="e">
        <f>VLOOKUP(A:A,Sheet5!A:AR,44,0)</f>
        <v>#N/A</v>
      </c>
      <c r="AE53" s="31" t="e">
        <f>Z53/V53</f>
        <v>#N/A</v>
      </c>
      <c r="AF53" s="31"/>
      <c r="AG53" s="31"/>
      <c r="AH53" s="31"/>
      <c r="AI53" s="31"/>
      <c r="AJ53" s="31"/>
      <c r="AK53" s="31"/>
      <c r="AL53" s="31"/>
      <c r="AM53" s="31"/>
    </row>
    <row r="54" s="10" customFormat="1" ht="43.95" customHeight="1" spans="1:39">
      <c r="A54" s="20"/>
      <c r="B54" s="20" t="s">
        <v>9</v>
      </c>
      <c r="C54" s="20" t="s">
        <v>22</v>
      </c>
      <c r="D54" s="20">
        <v>1</v>
      </c>
      <c r="E54" s="20" t="s">
        <v>296</v>
      </c>
      <c r="F54" s="20" t="s">
        <v>216</v>
      </c>
      <c r="G54" s="20" t="s">
        <v>23</v>
      </c>
      <c r="H54" s="22" t="s">
        <v>297</v>
      </c>
      <c r="I54" s="30" t="s">
        <v>289</v>
      </c>
      <c r="J54" s="32"/>
      <c r="K54" s="32"/>
      <c r="L54" s="32"/>
      <c r="M54" s="32"/>
      <c r="N54" s="32"/>
      <c r="O54" s="32"/>
      <c r="P54" s="32"/>
      <c r="Q54" s="32"/>
      <c r="R54" s="32"/>
      <c r="S54" s="36" t="e">
        <f>VLOOKUP(A:A,Sheet6!A:C,3,0)</f>
        <v>#N/A</v>
      </c>
      <c r="T54" s="36" t="e">
        <f t="shared" si="1"/>
        <v>#N/A</v>
      </c>
      <c r="U54" s="32"/>
      <c r="V54" s="32"/>
      <c r="W54" s="32"/>
      <c r="X54" s="32"/>
      <c r="Y54" s="32"/>
      <c r="Z54" s="52"/>
      <c r="AA54" s="36"/>
      <c r="AB54" s="32"/>
      <c r="AC54" s="53"/>
      <c r="AD54" s="36"/>
      <c r="AE54" s="36"/>
      <c r="AF54" s="32"/>
      <c r="AG54" s="32"/>
      <c r="AH54" s="32"/>
      <c r="AI54" s="32"/>
      <c r="AJ54" s="32"/>
      <c r="AK54" s="32"/>
      <c r="AL54" s="32"/>
      <c r="AM54" s="32"/>
    </row>
    <row r="55" s="10" customFormat="1" ht="54" customHeight="1" spans="1:39">
      <c r="A55" s="20" t="s">
        <v>67</v>
      </c>
      <c r="B55" s="20" t="s">
        <v>9</v>
      </c>
      <c r="C55" s="20" t="s">
        <v>10</v>
      </c>
      <c r="D55" s="20">
        <v>1</v>
      </c>
      <c r="E55" s="20" t="s">
        <v>491</v>
      </c>
      <c r="F55" s="20" t="s">
        <v>179</v>
      </c>
      <c r="G55" s="20" t="s">
        <v>23</v>
      </c>
      <c r="H55" s="22" t="s">
        <v>298</v>
      </c>
      <c r="I55" s="30" t="s">
        <v>299</v>
      </c>
      <c r="J55" s="31"/>
      <c r="K55" s="31"/>
      <c r="L55" s="31" t="s">
        <v>267</v>
      </c>
      <c r="M55" s="31" t="s">
        <v>300</v>
      </c>
      <c r="N55" s="31" t="s">
        <v>193</v>
      </c>
      <c r="O55" s="31">
        <v>0</v>
      </c>
      <c r="P55" s="31"/>
      <c r="Q55" s="31"/>
      <c r="R55" s="31"/>
      <c r="S55" s="31">
        <f>VLOOKUP(A:A,Sheet6!A:C,3,0)</f>
        <v>14</v>
      </c>
      <c r="T55" s="31">
        <f t="shared" si="1"/>
        <v>22.4</v>
      </c>
      <c r="U55" s="31">
        <v>39</v>
      </c>
      <c r="V55" s="31">
        <v>17</v>
      </c>
      <c r="W55" s="31">
        <v>12</v>
      </c>
      <c r="X55" s="31">
        <v>10</v>
      </c>
      <c r="Y55" s="31">
        <v>0</v>
      </c>
      <c r="Z55" s="50">
        <f>VLOOKUP(A:A,Sheet2!A:AL,38,0)</f>
        <v>64977</v>
      </c>
      <c r="AA55" s="31">
        <f>VLOOKUP(A:A,Sheet4!A:AL,38,0)</f>
        <v>1113</v>
      </c>
      <c r="AB55" s="31"/>
      <c r="AC55" s="51">
        <f>VLOOKUP(A:A,Sheet3!A:AS,45,0)</f>
        <v>1.025</v>
      </c>
      <c r="AD55" s="31">
        <f>VLOOKUP(A:A,Sheet5!A:AR,44,0)</f>
        <v>4.5</v>
      </c>
      <c r="AE55" s="31">
        <f>Z55/V55</f>
        <v>3822.17647058824</v>
      </c>
      <c r="AF55" s="31"/>
      <c r="AG55" s="31"/>
      <c r="AH55" s="31"/>
      <c r="AI55" s="31"/>
      <c r="AJ55" s="31"/>
      <c r="AK55" s="31"/>
      <c r="AL55" s="31"/>
      <c r="AM55" s="31"/>
    </row>
    <row r="56" s="10" customFormat="1" ht="49.05" customHeight="1" spans="1:39">
      <c r="A56" s="20"/>
      <c r="B56" s="20" t="s">
        <v>9</v>
      </c>
      <c r="C56" s="20" t="s">
        <v>22</v>
      </c>
      <c r="D56" s="20">
        <v>1</v>
      </c>
      <c r="E56" s="20" t="s">
        <v>301</v>
      </c>
      <c r="F56" s="20" t="s">
        <v>12</v>
      </c>
      <c r="G56" s="20" t="s">
        <v>100</v>
      </c>
      <c r="H56" s="22" t="s">
        <v>68</v>
      </c>
      <c r="I56" s="30" t="s">
        <v>302</v>
      </c>
      <c r="J56" s="32"/>
      <c r="K56" s="32"/>
      <c r="L56" s="32"/>
      <c r="M56" s="32"/>
      <c r="N56" s="32"/>
      <c r="O56" s="32"/>
      <c r="P56" s="32"/>
      <c r="Q56" s="32"/>
      <c r="R56" s="32"/>
      <c r="S56" s="36" t="e">
        <f>VLOOKUP(A:A,Sheet6!A:C,3,0)</f>
        <v>#N/A</v>
      </c>
      <c r="T56" s="36" t="e">
        <f t="shared" si="1"/>
        <v>#N/A</v>
      </c>
      <c r="U56" s="32"/>
      <c r="V56" s="32"/>
      <c r="W56" s="32"/>
      <c r="X56" s="32"/>
      <c r="Y56" s="32"/>
      <c r="Z56" s="52"/>
      <c r="AA56" s="36"/>
      <c r="AB56" s="32"/>
      <c r="AC56" s="53"/>
      <c r="AD56" s="36"/>
      <c r="AE56" s="36"/>
      <c r="AF56" s="32"/>
      <c r="AG56" s="32"/>
      <c r="AH56" s="32"/>
      <c r="AI56" s="32"/>
      <c r="AJ56" s="32"/>
      <c r="AK56" s="32"/>
      <c r="AL56" s="32"/>
      <c r="AM56" s="32"/>
    </row>
    <row r="57" s="10" customFormat="1" ht="30" customHeight="1" spans="1:39">
      <c r="A57" s="20" t="s">
        <v>69</v>
      </c>
      <c r="B57" s="20" t="s">
        <v>9</v>
      </c>
      <c r="C57" s="20" t="s">
        <v>10</v>
      </c>
      <c r="D57" s="20">
        <v>2</v>
      </c>
      <c r="E57" s="20" t="s">
        <v>492</v>
      </c>
      <c r="F57" s="20" t="s">
        <v>493</v>
      </c>
      <c r="G57" s="20" t="s">
        <v>281</v>
      </c>
      <c r="H57" s="22" t="s">
        <v>45</v>
      </c>
      <c r="I57" s="30"/>
      <c r="J57" s="31"/>
      <c r="K57" s="31"/>
      <c r="L57" s="31">
        <v>0</v>
      </c>
      <c r="M57" s="31">
        <v>0</v>
      </c>
      <c r="N57" s="31" t="s">
        <v>209</v>
      </c>
      <c r="O57" s="31">
        <v>0</v>
      </c>
      <c r="P57" s="31"/>
      <c r="Q57" s="31"/>
      <c r="R57" s="31"/>
      <c r="S57" s="31">
        <f>VLOOKUP(A:A,Sheet6!A:C,3,0)</f>
        <v>42</v>
      </c>
      <c r="T57" s="31">
        <f t="shared" si="1"/>
        <v>67.2</v>
      </c>
      <c r="U57" s="31">
        <v>41</v>
      </c>
      <c r="V57" s="31">
        <v>20</v>
      </c>
      <c r="W57" s="31">
        <v>16</v>
      </c>
      <c r="X57" s="31">
        <v>5</v>
      </c>
      <c r="Y57" s="31">
        <v>0</v>
      </c>
      <c r="Z57" s="50">
        <f>VLOOKUP(A:A,Sheet2!A:AL,38,0)</f>
        <v>65739</v>
      </c>
      <c r="AA57" s="31">
        <f>VLOOKUP(A:A,Sheet4!A:AL,38,0)</f>
        <v>2801</v>
      </c>
      <c r="AB57" s="31"/>
      <c r="AC57" s="51">
        <f>VLOOKUP(A:A,Sheet3!A:AS,45,0)</f>
        <v>0.778</v>
      </c>
      <c r="AD57" s="31">
        <f>VLOOKUP(A:A,Sheet5!A:AR,44,0)</f>
        <v>4.2</v>
      </c>
      <c r="AE57" s="31">
        <f>Z57/V57</f>
        <v>3286.95</v>
      </c>
      <c r="AF57" s="31"/>
      <c r="AG57" s="31"/>
      <c r="AH57" s="31"/>
      <c r="AI57" s="31"/>
      <c r="AJ57" s="31"/>
      <c r="AK57" s="31"/>
      <c r="AL57" s="31"/>
      <c r="AM57" s="31"/>
    </row>
    <row r="58" s="10" customFormat="1" ht="30" customHeight="1" spans="1:39">
      <c r="A58" s="20"/>
      <c r="B58" s="20" t="s">
        <v>9</v>
      </c>
      <c r="C58" s="20" t="s">
        <v>22</v>
      </c>
      <c r="D58" s="20">
        <v>1</v>
      </c>
      <c r="E58" s="20" t="s">
        <v>304</v>
      </c>
      <c r="F58" s="20" t="s">
        <v>305</v>
      </c>
      <c r="G58" s="20" t="s">
        <v>20</v>
      </c>
      <c r="H58" s="22" t="s">
        <v>45</v>
      </c>
      <c r="I58" s="30"/>
      <c r="J58" s="32"/>
      <c r="K58" s="32"/>
      <c r="L58" s="32"/>
      <c r="M58" s="32"/>
      <c r="N58" s="32"/>
      <c r="O58" s="32"/>
      <c r="P58" s="32"/>
      <c r="Q58" s="32"/>
      <c r="R58" s="32"/>
      <c r="S58" s="36" t="e">
        <f>VLOOKUP(A:A,Sheet6!A:C,3,0)</f>
        <v>#N/A</v>
      </c>
      <c r="T58" s="36" t="e">
        <f t="shared" si="1"/>
        <v>#N/A</v>
      </c>
      <c r="U58" s="32"/>
      <c r="V58" s="32"/>
      <c r="W58" s="32"/>
      <c r="X58" s="32"/>
      <c r="Y58" s="32"/>
      <c r="Z58" s="52"/>
      <c r="AA58" s="36"/>
      <c r="AB58" s="32"/>
      <c r="AC58" s="53"/>
      <c r="AD58" s="36"/>
      <c r="AE58" s="36"/>
      <c r="AF58" s="32"/>
      <c r="AG58" s="32"/>
      <c r="AH58" s="32"/>
      <c r="AI58" s="32"/>
      <c r="AJ58" s="32"/>
      <c r="AK58" s="32"/>
      <c r="AL58" s="32"/>
      <c r="AM58" s="32"/>
    </row>
    <row r="59" s="10" customFormat="1" ht="30" customHeight="1" spans="1:39">
      <c r="A59" s="20" t="s">
        <v>473</v>
      </c>
      <c r="B59" s="20" t="s">
        <v>9</v>
      </c>
      <c r="C59" s="20" t="s">
        <v>10</v>
      </c>
      <c r="D59" s="20">
        <v>1</v>
      </c>
      <c r="E59" s="20" t="s">
        <v>306</v>
      </c>
      <c r="F59" s="20" t="s">
        <v>179</v>
      </c>
      <c r="G59" s="20" t="s">
        <v>291</v>
      </c>
      <c r="H59" s="22"/>
      <c r="I59" s="30" t="s">
        <v>307</v>
      </c>
      <c r="J59" s="31"/>
      <c r="K59" s="31"/>
      <c r="L59" s="31">
        <v>0</v>
      </c>
      <c r="M59" s="31" t="s">
        <v>308</v>
      </c>
      <c r="N59" s="31" t="s">
        <v>188</v>
      </c>
      <c r="O59" s="31" t="s">
        <v>188</v>
      </c>
      <c r="P59" s="31"/>
      <c r="Q59" s="31"/>
      <c r="R59" s="31"/>
      <c r="S59" s="31">
        <v>14</v>
      </c>
      <c r="T59" s="31">
        <f t="shared" si="1"/>
        <v>22.4</v>
      </c>
      <c r="U59" s="31">
        <v>67</v>
      </c>
      <c r="V59" s="31">
        <v>54</v>
      </c>
      <c r="W59" s="31">
        <v>11</v>
      </c>
      <c r="X59" s="31">
        <v>0</v>
      </c>
      <c r="Y59" s="31">
        <v>2</v>
      </c>
      <c r="Z59" s="50">
        <f>VLOOKUP(A:A,Sheet2!A:AL,38,0)</f>
        <v>36422</v>
      </c>
      <c r="AA59" s="31" t="e">
        <f>VLOOKUP(A:A,Sheet4!A:AL,38,0)</f>
        <v>#N/A</v>
      </c>
      <c r="AB59" s="31"/>
      <c r="AC59" s="51" t="e">
        <f>VLOOKUP(A:A,Sheet3!A:AS,45,0)</f>
        <v>#N/A</v>
      </c>
      <c r="AD59" s="31" t="e">
        <f>VLOOKUP(A:A,Sheet5!A:AR,44,0)</f>
        <v>#N/A</v>
      </c>
      <c r="AE59" s="31">
        <f>Z59/V59</f>
        <v>674.481481481482</v>
      </c>
      <c r="AF59" s="31"/>
      <c r="AG59" s="31"/>
      <c r="AH59" s="31"/>
      <c r="AI59" s="31"/>
      <c r="AJ59" s="31"/>
      <c r="AK59" s="31"/>
      <c r="AL59" s="31"/>
      <c r="AM59" s="31"/>
    </row>
    <row r="60" s="10" customFormat="1" ht="30" customHeight="1" spans="1:39">
      <c r="A60" s="20"/>
      <c r="B60" s="20" t="s">
        <v>9</v>
      </c>
      <c r="C60" s="20" t="s">
        <v>10</v>
      </c>
      <c r="D60" s="20">
        <v>2</v>
      </c>
      <c r="E60" s="20" t="s">
        <v>72</v>
      </c>
      <c r="F60" s="20" t="s">
        <v>12</v>
      </c>
      <c r="G60" s="20" t="s">
        <v>20</v>
      </c>
      <c r="H60" s="22"/>
      <c r="I60" s="30" t="s">
        <v>307</v>
      </c>
      <c r="J60" s="32"/>
      <c r="K60" s="32"/>
      <c r="L60" s="32"/>
      <c r="M60" s="32"/>
      <c r="N60" s="32"/>
      <c r="O60" s="32"/>
      <c r="P60" s="32"/>
      <c r="Q60" s="32"/>
      <c r="R60" s="32"/>
      <c r="S60" s="36" t="e">
        <f>VLOOKUP(A:A,Sheet6!A:C,3,0)</f>
        <v>#N/A</v>
      </c>
      <c r="T60" s="36" t="e">
        <f t="shared" si="1"/>
        <v>#N/A</v>
      </c>
      <c r="U60" s="32"/>
      <c r="V60" s="32"/>
      <c r="W60" s="32"/>
      <c r="X60" s="32"/>
      <c r="Y60" s="32"/>
      <c r="Z60" s="52"/>
      <c r="AA60" s="36"/>
      <c r="AB60" s="32"/>
      <c r="AC60" s="53"/>
      <c r="AD60" s="36"/>
      <c r="AE60" s="36"/>
      <c r="AF60" s="32"/>
      <c r="AG60" s="32"/>
      <c r="AH60" s="32"/>
      <c r="AI60" s="32"/>
      <c r="AJ60" s="32"/>
      <c r="AK60" s="32"/>
      <c r="AL60" s="32"/>
      <c r="AM60" s="32"/>
    </row>
    <row r="61" s="10" customFormat="1" ht="30" customHeight="1" spans="1:39">
      <c r="A61" s="20" t="s">
        <v>73</v>
      </c>
      <c r="B61" s="20" t="s">
        <v>9</v>
      </c>
      <c r="C61" s="20" t="s">
        <v>10</v>
      </c>
      <c r="D61" s="20">
        <v>2</v>
      </c>
      <c r="E61" s="20" t="s">
        <v>309</v>
      </c>
      <c r="F61" s="20" t="s">
        <v>12</v>
      </c>
      <c r="G61" s="20" t="s">
        <v>75</v>
      </c>
      <c r="H61" s="22" t="s">
        <v>41</v>
      </c>
      <c r="I61" s="30" t="s">
        <v>310</v>
      </c>
      <c r="J61" s="31"/>
      <c r="K61" s="31"/>
      <c r="L61" s="31">
        <v>0</v>
      </c>
      <c r="M61" s="31"/>
      <c r="N61" s="31" t="s">
        <v>182</v>
      </c>
      <c r="O61" s="31">
        <v>0</v>
      </c>
      <c r="P61" s="31"/>
      <c r="Q61" s="31"/>
      <c r="R61" s="31"/>
      <c r="S61" s="31">
        <f>VLOOKUP(A:A,Sheet6!A:C,3,0)</f>
        <v>14</v>
      </c>
      <c r="T61" s="31">
        <f t="shared" si="1"/>
        <v>22.4</v>
      </c>
      <c r="U61" s="31">
        <v>21</v>
      </c>
      <c r="V61" s="31">
        <v>9</v>
      </c>
      <c r="W61" s="31">
        <v>11</v>
      </c>
      <c r="X61" s="31">
        <v>0</v>
      </c>
      <c r="Y61" s="31">
        <v>1</v>
      </c>
      <c r="Z61" s="50">
        <f>VLOOKUP(A:A,Sheet2!A:AL,38,0)</f>
        <v>124440</v>
      </c>
      <c r="AA61" s="31">
        <f>VLOOKUP(A:A,Sheet4!A:AL,38,0)</f>
        <v>315</v>
      </c>
      <c r="AB61" s="31"/>
      <c r="AC61" s="51">
        <f>VLOOKUP(A:A,Sheet3!A:AS,45,0)</f>
        <v>0.738</v>
      </c>
      <c r="AD61" s="31">
        <f>VLOOKUP(A:A,Sheet5!A:AR,44,0)</f>
        <v>11.8</v>
      </c>
      <c r="AE61" s="31">
        <f>Z61/V61</f>
        <v>13826.6666666667</v>
      </c>
      <c r="AF61" s="31"/>
      <c r="AG61" s="31"/>
      <c r="AH61" s="31"/>
      <c r="AI61" s="31"/>
      <c r="AJ61" s="31"/>
      <c r="AK61" s="31"/>
      <c r="AL61" s="31"/>
      <c r="AM61" s="31"/>
    </row>
    <row r="62" s="10" customFormat="1" ht="30" customHeight="1" spans="1:39">
      <c r="A62" s="20"/>
      <c r="B62" s="20" t="s">
        <v>97</v>
      </c>
      <c r="C62" s="20" t="s">
        <v>22</v>
      </c>
      <c r="D62" s="20">
        <v>2</v>
      </c>
      <c r="E62" s="20" t="s">
        <v>111</v>
      </c>
      <c r="F62" s="20" t="s">
        <v>99</v>
      </c>
      <c r="G62" s="20" t="s">
        <v>107</v>
      </c>
      <c r="H62" s="22"/>
      <c r="I62" s="30" t="s">
        <v>289</v>
      </c>
      <c r="J62" s="32"/>
      <c r="K62" s="32"/>
      <c r="L62" s="32"/>
      <c r="M62" s="32"/>
      <c r="N62" s="32"/>
      <c r="O62" s="32"/>
      <c r="P62" s="32"/>
      <c r="Q62" s="32"/>
      <c r="R62" s="32"/>
      <c r="S62" s="36" t="e">
        <f>VLOOKUP(A:A,Sheet6!A:C,3,0)</f>
        <v>#N/A</v>
      </c>
      <c r="T62" s="36" t="e">
        <f t="shared" si="1"/>
        <v>#N/A</v>
      </c>
      <c r="U62" s="32"/>
      <c r="V62" s="32"/>
      <c r="W62" s="32"/>
      <c r="X62" s="32"/>
      <c r="Y62" s="32"/>
      <c r="Z62" s="52"/>
      <c r="AA62" s="36"/>
      <c r="AB62" s="32"/>
      <c r="AC62" s="53"/>
      <c r="AD62" s="36"/>
      <c r="AE62" s="36"/>
      <c r="AF62" s="32"/>
      <c r="AG62" s="32"/>
      <c r="AH62" s="32"/>
      <c r="AI62" s="32"/>
      <c r="AJ62" s="32"/>
      <c r="AK62" s="32"/>
      <c r="AL62" s="32"/>
      <c r="AM62" s="32"/>
    </row>
    <row r="63" s="10" customFormat="1" ht="30" customHeight="1" spans="1:39">
      <c r="A63" s="20" t="s">
        <v>311</v>
      </c>
      <c r="B63" s="20" t="s">
        <v>9</v>
      </c>
      <c r="C63" s="20" t="s">
        <v>312</v>
      </c>
      <c r="D63" s="20">
        <v>1</v>
      </c>
      <c r="E63" s="20" t="s">
        <v>313</v>
      </c>
      <c r="F63" s="20" t="s">
        <v>179</v>
      </c>
      <c r="G63" s="20" t="s">
        <v>490</v>
      </c>
      <c r="H63" s="22" t="s">
        <v>45</v>
      </c>
      <c r="I63" s="30"/>
      <c r="J63" s="31"/>
      <c r="K63" s="31"/>
      <c r="L63" s="31" t="s">
        <v>207</v>
      </c>
      <c r="M63" s="31" t="s">
        <v>314</v>
      </c>
      <c r="N63" s="31" t="s">
        <v>200</v>
      </c>
      <c r="O63" s="31" t="s">
        <v>200</v>
      </c>
      <c r="P63" s="31"/>
      <c r="Q63" s="31"/>
      <c r="R63" s="31"/>
      <c r="S63" s="31" t="e">
        <f>VLOOKUP(A:A,Sheet6!A:C,3,0)</f>
        <v>#N/A</v>
      </c>
      <c r="T63" s="31" t="e">
        <f t="shared" si="1"/>
        <v>#N/A</v>
      </c>
      <c r="U63" s="31">
        <v>86</v>
      </c>
      <c r="V63" s="31">
        <v>0</v>
      </c>
      <c r="W63" s="31">
        <v>0</v>
      </c>
      <c r="X63" s="31">
        <v>86</v>
      </c>
      <c r="Y63" s="31">
        <v>0</v>
      </c>
      <c r="Z63" s="50" t="e">
        <f>VLOOKUP(A:A,Sheet2!A:AL,38,0)</f>
        <v>#N/A</v>
      </c>
      <c r="AA63" s="31" t="e">
        <f>VLOOKUP(A:A,Sheet4!A:AL,38,0)</f>
        <v>#N/A</v>
      </c>
      <c r="AB63" s="31"/>
      <c r="AC63" s="51" t="e">
        <f>VLOOKUP(A:A,Sheet3!A:AS,45,0)</f>
        <v>#N/A</v>
      </c>
      <c r="AD63" s="31" t="e">
        <f>VLOOKUP(A:A,Sheet5!A:AR,44,0)</f>
        <v>#N/A</v>
      </c>
      <c r="AE63" s="31" t="e">
        <f>Z63/V63</f>
        <v>#N/A</v>
      </c>
      <c r="AF63" s="31"/>
      <c r="AG63" s="31"/>
      <c r="AH63" s="31"/>
      <c r="AI63" s="31"/>
      <c r="AJ63" s="31"/>
      <c r="AK63" s="31"/>
      <c r="AL63" s="31"/>
      <c r="AM63" s="31"/>
    </row>
    <row r="64" s="10" customFormat="1" ht="30" customHeight="1" spans="1:39">
      <c r="A64" s="20"/>
      <c r="B64" s="20" t="s">
        <v>9</v>
      </c>
      <c r="C64" s="20" t="s">
        <v>312</v>
      </c>
      <c r="D64" s="20">
        <v>1</v>
      </c>
      <c r="E64" s="20" t="s">
        <v>315</v>
      </c>
      <c r="F64" s="20" t="s">
        <v>179</v>
      </c>
      <c r="G64" s="20" t="s">
        <v>23</v>
      </c>
      <c r="H64" s="22" t="s">
        <v>45</v>
      </c>
      <c r="I64" s="30"/>
      <c r="J64" s="32"/>
      <c r="K64" s="32"/>
      <c r="L64" s="32"/>
      <c r="M64" s="32"/>
      <c r="N64" s="32"/>
      <c r="O64" s="32"/>
      <c r="P64" s="32"/>
      <c r="Q64" s="32"/>
      <c r="R64" s="32"/>
      <c r="S64" s="36" t="e">
        <f>VLOOKUP(A:A,Sheet6!A:C,3,0)</f>
        <v>#N/A</v>
      </c>
      <c r="T64" s="36" t="e">
        <f t="shared" si="1"/>
        <v>#N/A</v>
      </c>
      <c r="U64" s="32"/>
      <c r="V64" s="32"/>
      <c r="W64" s="32"/>
      <c r="X64" s="32"/>
      <c r="Y64" s="32"/>
      <c r="Z64" s="52"/>
      <c r="AA64" s="36"/>
      <c r="AB64" s="32"/>
      <c r="AC64" s="53"/>
      <c r="AD64" s="36"/>
      <c r="AE64" s="36"/>
      <c r="AF64" s="32"/>
      <c r="AG64" s="32"/>
      <c r="AH64" s="32"/>
      <c r="AI64" s="32"/>
      <c r="AJ64" s="32"/>
      <c r="AK64" s="32"/>
      <c r="AL64" s="32"/>
      <c r="AM64" s="32"/>
    </row>
    <row r="65" s="10" customFormat="1" ht="48" customHeight="1" spans="1:39">
      <c r="A65" s="20" t="s">
        <v>76</v>
      </c>
      <c r="B65" s="20" t="s">
        <v>9</v>
      </c>
      <c r="C65" s="20" t="s">
        <v>22</v>
      </c>
      <c r="D65" s="20">
        <v>1</v>
      </c>
      <c r="E65" s="56" t="s">
        <v>316</v>
      </c>
      <c r="F65" s="20" t="s">
        <v>216</v>
      </c>
      <c r="G65" s="20" t="s">
        <v>23</v>
      </c>
      <c r="H65" s="22" t="s">
        <v>78</v>
      </c>
      <c r="I65" s="30" t="s">
        <v>317</v>
      </c>
      <c r="J65" s="31"/>
      <c r="K65" s="31"/>
      <c r="L65" s="31">
        <v>0</v>
      </c>
      <c r="M65" s="31" t="s">
        <v>318</v>
      </c>
      <c r="N65" s="31" t="s">
        <v>319</v>
      </c>
      <c r="O65" s="31" t="s">
        <v>320</v>
      </c>
      <c r="P65" s="31"/>
      <c r="Q65" s="31"/>
      <c r="R65" s="31"/>
      <c r="S65" s="31" t="e">
        <f>VLOOKUP(A:A,Sheet6!A:C,3,0)</f>
        <v>#N/A</v>
      </c>
      <c r="T65" s="31" t="e">
        <f t="shared" si="1"/>
        <v>#N/A</v>
      </c>
      <c r="U65" s="31">
        <v>43</v>
      </c>
      <c r="V65" s="31">
        <v>1</v>
      </c>
      <c r="W65" s="31">
        <v>0</v>
      </c>
      <c r="X65" s="31">
        <v>40</v>
      </c>
      <c r="Y65" s="31">
        <v>2</v>
      </c>
      <c r="Z65" s="50" t="e">
        <f>VLOOKUP(A:A,Sheet2!A:AL,38,0)</f>
        <v>#N/A</v>
      </c>
      <c r="AA65" s="31" t="e">
        <f>VLOOKUP(A:A,Sheet4!A:AL,38,0)</f>
        <v>#N/A</v>
      </c>
      <c r="AB65" s="31"/>
      <c r="AC65" s="51" t="e">
        <f>VLOOKUP(A:A,Sheet3!A:AS,45,0)</f>
        <v>#N/A</v>
      </c>
      <c r="AD65" s="31" t="e">
        <f>VLOOKUP(A:A,Sheet5!A:AR,44,0)</f>
        <v>#N/A</v>
      </c>
      <c r="AE65" s="31" t="e">
        <f>Z65/V65</f>
        <v>#N/A</v>
      </c>
      <c r="AF65" s="31"/>
      <c r="AG65" s="31"/>
      <c r="AH65" s="31"/>
      <c r="AI65" s="31"/>
      <c r="AJ65" s="31"/>
      <c r="AK65" s="31"/>
      <c r="AL65" s="31"/>
      <c r="AM65" s="31"/>
    </row>
    <row r="66" s="10" customFormat="1" ht="30" customHeight="1" spans="1:39">
      <c r="A66" s="20"/>
      <c r="B66" s="20" t="s">
        <v>9</v>
      </c>
      <c r="C66" s="22" t="s">
        <v>322</v>
      </c>
      <c r="D66" s="20">
        <v>1</v>
      </c>
      <c r="E66" s="20" t="s">
        <v>323</v>
      </c>
      <c r="F66" s="20" t="s">
        <v>494</v>
      </c>
      <c r="G66" s="20" t="s">
        <v>23</v>
      </c>
      <c r="H66" s="22" t="s">
        <v>324</v>
      </c>
      <c r="I66" s="30"/>
      <c r="J66" s="32"/>
      <c r="K66" s="32"/>
      <c r="L66" s="32"/>
      <c r="M66" s="32"/>
      <c r="N66" s="32"/>
      <c r="O66" s="32"/>
      <c r="P66" s="32"/>
      <c r="Q66" s="32"/>
      <c r="R66" s="32"/>
      <c r="S66" s="36" t="e">
        <f>VLOOKUP(A:A,Sheet6!A:C,3,0)</f>
        <v>#N/A</v>
      </c>
      <c r="T66" s="36" t="e">
        <f t="shared" si="1"/>
        <v>#N/A</v>
      </c>
      <c r="U66" s="32"/>
      <c r="V66" s="32"/>
      <c r="W66" s="32"/>
      <c r="X66" s="32"/>
      <c r="Y66" s="32"/>
      <c r="Z66" s="52"/>
      <c r="AA66" s="36"/>
      <c r="AB66" s="32"/>
      <c r="AC66" s="53"/>
      <c r="AD66" s="36"/>
      <c r="AE66" s="36"/>
      <c r="AF66" s="32"/>
      <c r="AG66" s="32"/>
      <c r="AH66" s="32"/>
      <c r="AI66" s="32"/>
      <c r="AJ66" s="32"/>
      <c r="AK66" s="32"/>
      <c r="AL66" s="32"/>
      <c r="AM66" s="32"/>
    </row>
    <row r="67" s="10" customFormat="1" ht="30" customHeight="1" spans="1:39">
      <c r="A67" s="20" t="s">
        <v>325</v>
      </c>
      <c r="B67" s="20" t="s">
        <v>9</v>
      </c>
      <c r="C67" s="20" t="s">
        <v>10</v>
      </c>
      <c r="D67" s="20">
        <v>1</v>
      </c>
      <c r="E67" s="20" t="s">
        <v>326</v>
      </c>
      <c r="F67" s="20" t="s">
        <v>179</v>
      </c>
      <c r="G67" s="20" t="s">
        <v>291</v>
      </c>
      <c r="H67" s="22"/>
      <c r="I67" s="30"/>
      <c r="J67" s="33"/>
      <c r="K67" s="33"/>
      <c r="L67" s="34" t="s">
        <v>267</v>
      </c>
      <c r="M67" s="34" t="s">
        <v>327</v>
      </c>
      <c r="N67" s="33" t="s">
        <v>182</v>
      </c>
      <c r="O67" s="33" t="s">
        <v>193</v>
      </c>
      <c r="P67" s="33"/>
      <c r="Q67" s="33"/>
      <c r="R67" s="33"/>
      <c r="S67" s="31">
        <f>VLOOKUP(A:A,Sheet6!A:C,3,0)</f>
        <v>222</v>
      </c>
      <c r="T67" s="31">
        <f t="shared" si="1"/>
        <v>355.2</v>
      </c>
      <c r="U67" s="33">
        <v>195</v>
      </c>
      <c r="V67" s="33">
        <v>58</v>
      </c>
      <c r="W67" s="33">
        <v>132</v>
      </c>
      <c r="X67" s="33">
        <v>4</v>
      </c>
      <c r="Y67" s="33">
        <v>1</v>
      </c>
      <c r="Z67" s="50">
        <f>VLOOKUP(A:A,Sheet2!A:AL,38,0)</f>
        <v>28842</v>
      </c>
      <c r="AA67" s="31">
        <f>VLOOKUP(A:A,Sheet4!A:AL,38,0)</f>
        <v>3173</v>
      </c>
      <c r="AB67" s="33"/>
      <c r="AC67" s="51">
        <f>VLOOKUP(A:A,Sheet3!A:AS,45,0)</f>
        <v>0.823</v>
      </c>
      <c r="AD67" s="31">
        <f>VLOOKUP(A:A,Sheet5!A:AR,44,0)</f>
        <v>18.1</v>
      </c>
      <c r="AE67" s="31">
        <f>Z67/V67</f>
        <v>497.275862068966</v>
      </c>
      <c r="AF67" s="33"/>
      <c r="AG67" s="33"/>
      <c r="AH67" s="33"/>
      <c r="AI67" s="33"/>
      <c r="AJ67" s="33"/>
      <c r="AK67" s="33"/>
      <c r="AL67" s="33"/>
      <c r="AM67" s="33"/>
    </row>
    <row r="68" s="10" customFormat="1" ht="30" customHeight="1" spans="1:39">
      <c r="A68" s="20" t="s">
        <v>328</v>
      </c>
      <c r="B68" s="20" t="s">
        <v>9</v>
      </c>
      <c r="C68" s="20" t="s">
        <v>10</v>
      </c>
      <c r="D68" s="20">
        <v>1</v>
      </c>
      <c r="E68" s="20" t="s">
        <v>210</v>
      </c>
      <c r="F68" s="20" t="s">
        <v>216</v>
      </c>
      <c r="G68" s="20" t="s">
        <v>180</v>
      </c>
      <c r="H68" s="22" t="s">
        <v>249</v>
      </c>
      <c r="I68" s="30" t="s">
        <v>329</v>
      </c>
      <c r="J68" s="33"/>
      <c r="K68" s="33"/>
      <c r="L68" s="34">
        <v>0</v>
      </c>
      <c r="M68" s="34"/>
      <c r="N68" s="33" t="s">
        <v>182</v>
      </c>
      <c r="O68" s="33" t="s">
        <v>182</v>
      </c>
      <c r="P68" s="33"/>
      <c r="Q68" s="33"/>
      <c r="R68" s="33"/>
      <c r="S68" s="31">
        <f>VLOOKUP(A:A,Sheet6!A:C,3,0)</f>
        <v>42</v>
      </c>
      <c r="T68" s="31">
        <f t="shared" ref="T68:T97" si="2">S68*1.6</f>
        <v>67.2</v>
      </c>
      <c r="U68" s="33">
        <v>33</v>
      </c>
      <c r="V68" s="33">
        <v>15</v>
      </c>
      <c r="W68" s="33">
        <v>18</v>
      </c>
      <c r="X68" s="33">
        <v>0</v>
      </c>
      <c r="Y68" s="33">
        <v>0</v>
      </c>
      <c r="Z68" s="50">
        <f>VLOOKUP(A:A,Sheet2!A:AL,38,0)</f>
        <v>3932</v>
      </c>
      <c r="AA68" s="31">
        <f>VLOOKUP(A:A,Sheet4!A:AL,38,0)</f>
        <v>650</v>
      </c>
      <c r="AB68" s="33"/>
      <c r="AC68" s="51">
        <f>VLOOKUP(A:A,Sheet3!A:AS,45,0)</f>
        <v>0.687</v>
      </c>
      <c r="AD68" s="31">
        <f>VLOOKUP(A:A,Sheet5!A:AR,44,0)</f>
        <v>15.9</v>
      </c>
      <c r="AE68" s="31">
        <f t="shared" ref="AE68:AE94" si="3">Z68/V68</f>
        <v>262.133333333333</v>
      </c>
      <c r="AF68" s="33"/>
      <c r="AG68" s="33"/>
      <c r="AH68" s="33"/>
      <c r="AI68" s="33"/>
      <c r="AJ68" s="33"/>
      <c r="AK68" s="33"/>
      <c r="AL68" s="33"/>
      <c r="AM68" s="33"/>
    </row>
    <row r="69" s="10" customFormat="1" ht="30" customHeight="1" spans="1:39">
      <c r="A69" s="20" t="s">
        <v>330</v>
      </c>
      <c r="B69" s="20" t="s">
        <v>9</v>
      </c>
      <c r="C69" s="20" t="s">
        <v>10</v>
      </c>
      <c r="D69" s="20">
        <v>1</v>
      </c>
      <c r="E69" s="20" t="s">
        <v>495</v>
      </c>
      <c r="F69" s="20" t="s">
        <v>179</v>
      </c>
      <c r="G69" s="20" t="s">
        <v>291</v>
      </c>
      <c r="H69" s="22" t="s">
        <v>332</v>
      </c>
      <c r="I69" s="30"/>
      <c r="J69" s="33"/>
      <c r="K69" s="33"/>
      <c r="L69" s="34">
        <v>0</v>
      </c>
      <c r="M69" s="34" t="s">
        <v>333</v>
      </c>
      <c r="N69" s="33" t="s">
        <v>209</v>
      </c>
      <c r="O69" s="33" t="s">
        <v>209</v>
      </c>
      <c r="P69" s="33"/>
      <c r="Q69" s="33"/>
      <c r="R69" s="33"/>
      <c r="S69" s="31">
        <f>VLOOKUP(A:A,Sheet6!A:C,3,0)</f>
        <v>18</v>
      </c>
      <c r="T69" s="31">
        <f t="shared" si="2"/>
        <v>28.8</v>
      </c>
      <c r="U69" s="33">
        <v>39</v>
      </c>
      <c r="V69" s="33">
        <v>24</v>
      </c>
      <c r="W69" s="33">
        <v>10</v>
      </c>
      <c r="X69" s="33">
        <v>5</v>
      </c>
      <c r="Y69" s="33">
        <v>0</v>
      </c>
      <c r="Z69" s="50">
        <f>VLOOKUP(A:A,Sheet2!A:AL,38,0)</f>
        <v>133810</v>
      </c>
      <c r="AA69" s="31">
        <f>VLOOKUP(A:A,Sheet4!A:AL,38,0)</f>
        <v>909</v>
      </c>
      <c r="AB69" s="33"/>
      <c r="AC69" s="51">
        <f>VLOOKUP(A:A,Sheet3!A:AS,45,0)</f>
        <v>0.903</v>
      </c>
      <c r="AD69" s="31">
        <f>VLOOKUP(A:A,Sheet5!A:AR,44,0)</f>
        <v>6.5</v>
      </c>
      <c r="AE69" s="31">
        <f t="shared" si="3"/>
        <v>5575.41666666667</v>
      </c>
      <c r="AF69" s="33"/>
      <c r="AG69" s="33"/>
      <c r="AH69" s="33"/>
      <c r="AI69" s="33"/>
      <c r="AJ69" s="33"/>
      <c r="AK69" s="33"/>
      <c r="AL69" s="33"/>
      <c r="AM69" s="33"/>
    </row>
    <row r="70" s="10" customFormat="1" ht="46.95" customHeight="1" spans="1:39">
      <c r="A70" s="20" t="s">
        <v>334</v>
      </c>
      <c r="B70" s="20" t="s">
        <v>9</v>
      </c>
      <c r="C70" s="20" t="s">
        <v>22</v>
      </c>
      <c r="D70" s="20">
        <v>1</v>
      </c>
      <c r="E70" s="20" t="s">
        <v>335</v>
      </c>
      <c r="F70" s="20" t="s">
        <v>493</v>
      </c>
      <c r="G70" s="20" t="s">
        <v>281</v>
      </c>
      <c r="H70" s="22" t="s">
        <v>336</v>
      </c>
      <c r="I70" s="30"/>
      <c r="J70" s="33"/>
      <c r="K70" s="33"/>
      <c r="L70" s="34" t="s">
        <v>337</v>
      </c>
      <c r="M70" s="34" t="s">
        <v>338</v>
      </c>
      <c r="N70" s="33" t="s">
        <v>198</v>
      </c>
      <c r="O70" s="33" t="s">
        <v>198</v>
      </c>
      <c r="P70" s="33"/>
      <c r="Q70" s="33"/>
      <c r="R70" s="33"/>
      <c r="S70" s="31" t="e">
        <f>VLOOKUP(A:A,Sheet6!A:C,3,0)</f>
        <v>#N/A</v>
      </c>
      <c r="T70" s="31" t="e">
        <f t="shared" si="2"/>
        <v>#N/A</v>
      </c>
      <c r="U70" s="33">
        <v>184</v>
      </c>
      <c r="V70" s="33">
        <v>0</v>
      </c>
      <c r="W70" s="33">
        <v>11</v>
      </c>
      <c r="X70" s="33">
        <v>173</v>
      </c>
      <c r="Y70" s="33">
        <v>0</v>
      </c>
      <c r="Z70" s="50" t="e">
        <f>VLOOKUP(A:A,Sheet2!A:AL,38,0)</f>
        <v>#N/A</v>
      </c>
      <c r="AA70" s="31" t="e">
        <f>VLOOKUP(A:A,Sheet4!A:AL,38,0)</f>
        <v>#N/A</v>
      </c>
      <c r="AB70" s="33"/>
      <c r="AC70" s="51" t="e">
        <f>VLOOKUP(A:A,Sheet3!A:AS,45,0)</f>
        <v>#N/A</v>
      </c>
      <c r="AD70" s="31" t="e">
        <f>VLOOKUP(A:A,Sheet5!A:AR,44,0)</f>
        <v>#N/A</v>
      </c>
      <c r="AE70" s="31" t="e">
        <f t="shared" si="3"/>
        <v>#N/A</v>
      </c>
      <c r="AF70" s="33"/>
      <c r="AG70" s="33"/>
      <c r="AH70" s="33"/>
      <c r="AI70" s="33"/>
      <c r="AJ70" s="33"/>
      <c r="AK70" s="33"/>
      <c r="AL70" s="33"/>
      <c r="AM70" s="33"/>
    </row>
    <row r="71" s="10" customFormat="1" ht="60" customHeight="1" spans="1:39">
      <c r="A71" s="20" t="s">
        <v>112</v>
      </c>
      <c r="B71" s="20" t="s">
        <v>97</v>
      </c>
      <c r="C71" s="20" t="s">
        <v>22</v>
      </c>
      <c r="D71" s="20">
        <v>1</v>
      </c>
      <c r="E71" s="20" t="s">
        <v>113</v>
      </c>
      <c r="F71" s="20" t="s">
        <v>305</v>
      </c>
      <c r="G71" s="20" t="s">
        <v>114</v>
      </c>
      <c r="H71" s="22" t="s">
        <v>115</v>
      </c>
      <c r="I71" s="30"/>
      <c r="J71" s="33"/>
      <c r="K71" s="33"/>
      <c r="L71" s="34">
        <v>0</v>
      </c>
      <c r="M71" s="34"/>
      <c r="N71" s="33">
        <v>0</v>
      </c>
      <c r="O71" s="33">
        <v>0</v>
      </c>
      <c r="P71" s="33"/>
      <c r="Q71" s="33"/>
      <c r="R71" s="33"/>
      <c r="S71" s="36" t="e">
        <f>VLOOKUP(A:A,Sheet6!A:C,3,0)</f>
        <v>#N/A</v>
      </c>
      <c r="T71" s="36" t="e">
        <f t="shared" si="2"/>
        <v>#N/A</v>
      </c>
      <c r="U71" s="33"/>
      <c r="V71" s="33"/>
      <c r="W71" s="33"/>
      <c r="X71" s="33"/>
      <c r="Y71" s="33"/>
      <c r="Z71" s="52"/>
      <c r="AA71" s="36"/>
      <c r="AB71" s="33"/>
      <c r="AC71" s="51" t="e">
        <f>VLOOKUP(A:A,Sheet3!A:AS,45,0)</f>
        <v>#N/A</v>
      </c>
      <c r="AD71" s="31" t="e">
        <f>VLOOKUP(A:A,Sheet5!A:AR,44,0)</f>
        <v>#N/A</v>
      </c>
      <c r="AE71" s="31" t="e">
        <f t="shared" si="3"/>
        <v>#DIV/0!</v>
      </c>
      <c r="AF71" s="33"/>
      <c r="AG71" s="33"/>
      <c r="AH71" s="33"/>
      <c r="AI71" s="33"/>
      <c r="AJ71" s="33"/>
      <c r="AK71" s="33"/>
      <c r="AL71" s="33"/>
      <c r="AM71" s="33"/>
    </row>
    <row r="72" s="10" customFormat="1" ht="30" customHeight="1" spans="1:39">
      <c r="A72" s="20" t="s">
        <v>116</v>
      </c>
      <c r="B72" s="20" t="s">
        <v>97</v>
      </c>
      <c r="C72" s="20" t="s">
        <v>117</v>
      </c>
      <c r="D72" s="20">
        <v>1</v>
      </c>
      <c r="E72" s="20" t="s">
        <v>118</v>
      </c>
      <c r="F72" s="20" t="s">
        <v>216</v>
      </c>
      <c r="G72" s="20" t="s">
        <v>23</v>
      </c>
      <c r="H72" s="22" t="s">
        <v>119</v>
      </c>
      <c r="I72" s="30"/>
      <c r="J72" s="33"/>
      <c r="K72" s="33"/>
      <c r="L72" s="34">
        <v>0</v>
      </c>
      <c r="M72" s="34"/>
      <c r="N72" s="33">
        <v>0</v>
      </c>
      <c r="O72" s="33">
        <v>0</v>
      </c>
      <c r="P72" s="33"/>
      <c r="Q72" s="33"/>
      <c r="R72" s="33"/>
      <c r="S72" s="31" t="e">
        <f>VLOOKUP(A:A,Sheet6!A:C,3,0)</f>
        <v>#N/A</v>
      </c>
      <c r="T72" s="31" t="e">
        <f t="shared" si="2"/>
        <v>#N/A</v>
      </c>
      <c r="U72" s="33">
        <v>5</v>
      </c>
      <c r="V72" s="33">
        <v>0</v>
      </c>
      <c r="W72" s="33">
        <v>0</v>
      </c>
      <c r="X72" s="33">
        <v>0</v>
      </c>
      <c r="Y72" s="33">
        <v>5</v>
      </c>
      <c r="Z72" s="50" t="e">
        <f>VLOOKUP(A:A,Sheet2!A:AL,38,0)</f>
        <v>#N/A</v>
      </c>
      <c r="AA72" s="31" t="e">
        <f>VLOOKUP(A:A,Sheet4!A:AL,38,0)</f>
        <v>#N/A</v>
      </c>
      <c r="AB72" s="33"/>
      <c r="AC72" s="51" t="e">
        <f>VLOOKUP(A:A,Sheet3!A:AS,45,0)</f>
        <v>#N/A</v>
      </c>
      <c r="AD72" s="31" t="e">
        <f>VLOOKUP(A:A,Sheet5!A:AR,44,0)</f>
        <v>#N/A</v>
      </c>
      <c r="AE72" s="31" t="e">
        <f t="shared" si="3"/>
        <v>#N/A</v>
      </c>
      <c r="AF72" s="33"/>
      <c r="AG72" s="33"/>
      <c r="AH72" s="33"/>
      <c r="AI72" s="33"/>
      <c r="AJ72" s="33"/>
      <c r="AK72" s="33"/>
      <c r="AL72" s="33"/>
      <c r="AM72" s="33"/>
    </row>
    <row r="73" s="10" customFormat="1" ht="64.95" customHeight="1" spans="1:39">
      <c r="A73" s="20" t="s">
        <v>79</v>
      </c>
      <c r="B73" s="20" t="s">
        <v>9</v>
      </c>
      <c r="C73" s="20" t="s">
        <v>10</v>
      </c>
      <c r="D73" s="20">
        <v>1</v>
      </c>
      <c r="E73" s="20" t="s">
        <v>339</v>
      </c>
      <c r="F73" s="20" t="s">
        <v>216</v>
      </c>
      <c r="G73" s="20" t="s">
        <v>23</v>
      </c>
      <c r="H73" s="22" t="s">
        <v>81</v>
      </c>
      <c r="I73" s="30" t="s">
        <v>340</v>
      </c>
      <c r="J73" s="33"/>
      <c r="K73" s="33"/>
      <c r="L73" s="34">
        <v>0</v>
      </c>
      <c r="M73" s="34"/>
      <c r="N73" s="33" t="s">
        <v>182</v>
      </c>
      <c r="O73" s="33" t="s">
        <v>193</v>
      </c>
      <c r="P73" s="33"/>
      <c r="Q73" s="33"/>
      <c r="R73" s="33"/>
      <c r="S73" s="31">
        <v>242</v>
      </c>
      <c r="T73" s="31">
        <f t="shared" si="2"/>
        <v>387.2</v>
      </c>
      <c r="U73" s="33">
        <v>238</v>
      </c>
      <c r="V73" s="33">
        <v>72</v>
      </c>
      <c r="W73" s="33">
        <v>161</v>
      </c>
      <c r="X73" s="33">
        <v>4</v>
      </c>
      <c r="Y73" s="33">
        <v>1</v>
      </c>
      <c r="Z73" s="50">
        <f>VLOOKUP(A:A,Sheet2!A:AL,38,0)</f>
        <v>81355</v>
      </c>
      <c r="AA73" s="31">
        <f>VLOOKUP(A:A,Sheet4!A:AL,38,0)</f>
        <v>2342</v>
      </c>
      <c r="AB73" s="33"/>
      <c r="AC73" s="51">
        <f>VLOOKUP(A:A,Sheet3!A:AS,45,0)</f>
        <v>0.905</v>
      </c>
      <c r="AD73" s="31">
        <f>VLOOKUP(A:A,Sheet5!A:AR,44,0)</f>
        <v>34.1</v>
      </c>
      <c r="AE73" s="31">
        <f t="shared" si="3"/>
        <v>1129.93055555556</v>
      </c>
      <c r="AF73" s="33"/>
      <c r="AG73" s="33"/>
      <c r="AH73" s="33"/>
      <c r="AI73" s="33"/>
      <c r="AJ73" s="33"/>
      <c r="AK73" s="33"/>
      <c r="AL73" s="33"/>
      <c r="AM73" s="33"/>
    </row>
    <row r="74" s="10" customFormat="1" ht="30" customHeight="1" spans="1:39">
      <c r="A74" s="20" t="s">
        <v>341</v>
      </c>
      <c r="B74" s="20" t="s">
        <v>9</v>
      </c>
      <c r="C74" s="20" t="s">
        <v>10</v>
      </c>
      <c r="D74" s="20">
        <v>1</v>
      </c>
      <c r="E74" s="20" t="s">
        <v>496</v>
      </c>
      <c r="F74" s="20" t="s">
        <v>493</v>
      </c>
      <c r="G74" s="20" t="s">
        <v>114</v>
      </c>
      <c r="H74" s="22" t="s">
        <v>343</v>
      </c>
      <c r="I74" s="30"/>
      <c r="J74" s="33"/>
      <c r="K74" s="33"/>
      <c r="L74" s="34">
        <v>0</v>
      </c>
      <c r="M74" s="34" t="s">
        <v>344</v>
      </c>
      <c r="N74" s="33" t="s">
        <v>209</v>
      </c>
      <c r="O74" s="33" t="s">
        <v>209</v>
      </c>
      <c r="P74" s="33"/>
      <c r="Q74" s="33"/>
      <c r="R74" s="33"/>
      <c r="S74" s="31">
        <f>VLOOKUP(A:A,Sheet6!A:C,3,0)</f>
        <v>42</v>
      </c>
      <c r="T74" s="31">
        <f t="shared" si="2"/>
        <v>67.2</v>
      </c>
      <c r="U74" s="33">
        <v>34</v>
      </c>
      <c r="V74" s="33">
        <v>13</v>
      </c>
      <c r="W74" s="33">
        <v>12</v>
      </c>
      <c r="X74" s="33">
        <v>8</v>
      </c>
      <c r="Y74" s="33">
        <v>1</v>
      </c>
      <c r="Z74" s="50">
        <f>VLOOKUP(A:A,Sheet2!A:AL,38,0)</f>
        <v>8616</v>
      </c>
      <c r="AA74" s="31">
        <f>VLOOKUP(A:A,Sheet4!A:AL,38,0)</f>
        <v>802</v>
      </c>
      <c r="AB74" s="33"/>
      <c r="AC74" s="51">
        <f>VLOOKUP(A:A,Sheet3!A:AS,45,0)</f>
        <v>1.037</v>
      </c>
      <c r="AD74" s="31">
        <f>VLOOKUP(A:A,Sheet5!A:AR,44,0)</f>
        <v>19.7</v>
      </c>
      <c r="AE74" s="31">
        <f t="shared" si="3"/>
        <v>662.769230769231</v>
      </c>
      <c r="AF74" s="33"/>
      <c r="AG74" s="33"/>
      <c r="AH74" s="33"/>
      <c r="AI74" s="33"/>
      <c r="AJ74" s="33"/>
      <c r="AK74" s="33"/>
      <c r="AL74" s="33"/>
      <c r="AM74" s="33"/>
    </row>
    <row r="75" s="10" customFormat="1" ht="30" customHeight="1" spans="1:39">
      <c r="A75" s="20" t="s">
        <v>120</v>
      </c>
      <c r="B75" s="20" t="s">
        <v>97</v>
      </c>
      <c r="C75" s="20" t="s">
        <v>117</v>
      </c>
      <c r="D75" s="20">
        <v>1</v>
      </c>
      <c r="E75" s="20" t="s">
        <v>121</v>
      </c>
      <c r="F75" s="20" t="s">
        <v>99</v>
      </c>
      <c r="G75" s="20" t="s">
        <v>114</v>
      </c>
      <c r="H75" s="22" t="s">
        <v>122</v>
      </c>
      <c r="I75" s="30"/>
      <c r="J75" s="33"/>
      <c r="K75" s="33"/>
      <c r="L75" s="34" t="s">
        <v>345</v>
      </c>
      <c r="M75" s="34" t="s">
        <v>346</v>
      </c>
      <c r="N75" s="33">
        <v>2</v>
      </c>
      <c r="O75" s="33">
        <v>2</v>
      </c>
      <c r="P75" s="33"/>
      <c r="Q75" s="33"/>
      <c r="R75" s="33"/>
      <c r="S75" s="31" t="e">
        <f>VLOOKUP(A:A,Sheet6!A:C,3,0)</f>
        <v>#N/A</v>
      </c>
      <c r="T75" s="31" t="e">
        <f t="shared" si="2"/>
        <v>#N/A</v>
      </c>
      <c r="U75" s="33">
        <v>102</v>
      </c>
      <c r="V75" s="33">
        <v>0</v>
      </c>
      <c r="W75" s="33">
        <v>0</v>
      </c>
      <c r="X75" s="33">
        <v>0</v>
      </c>
      <c r="Y75" s="33">
        <v>102</v>
      </c>
      <c r="Z75" s="50" t="e">
        <f>VLOOKUP(A:A,Sheet2!A:AL,38,0)</f>
        <v>#N/A</v>
      </c>
      <c r="AA75" s="31" t="e">
        <f>VLOOKUP(A:A,Sheet4!A:AL,38,0)</f>
        <v>#N/A</v>
      </c>
      <c r="AB75" s="33"/>
      <c r="AC75" s="51" t="e">
        <f>VLOOKUP(A:A,Sheet3!A:AS,45,0)</f>
        <v>#N/A</v>
      </c>
      <c r="AD75" s="31" t="e">
        <f>VLOOKUP(A:A,Sheet5!A:AR,44,0)</f>
        <v>#N/A</v>
      </c>
      <c r="AE75" s="31" t="e">
        <f t="shared" si="3"/>
        <v>#N/A</v>
      </c>
      <c r="AF75" s="33"/>
      <c r="AG75" s="33"/>
      <c r="AH75" s="33"/>
      <c r="AI75" s="33"/>
      <c r="AJ75" s="33"/>
      <c r="AK75" s="33"/>
      <c r="AL75" s="33"/>
      <c r="AM75" s="33"/>
    </row>
    <row r="76" s="10" customFormat="1" ht="30" customHeight="1" spans="1:39">
      <c r="A76" s="20" t="s">
        <v>123</v>
      </c>
      <c r="B76" s="56" t="s">
        <v>97</v>
      </c>
      <c r="C76" s="56" t="s">
        <v>22</v>
      </c>
      <c r="D76" s="56">
        <v>1</v>
      </c>
      <c r="E76" s="56" t="s">
        <v>124</v>
      </c>
      <c r="F76" s="56" t="s">
        <v>347</v>
      </c>
      <c r="G76" s="56">
        <v>22</v>
      </c>
      <c r="H76" s="57" t="s">
        <v>125</v>
      </c>
      <c r="I76" s="60"/>
      <c r="J76" s="31"/>
      <c r="K76" s="31"/>
      <c r="L76" s="31">
        <v>0</v>
      </c>
      <c r="M76" s="42" t="s">
        <v>348</v>
      </c>
      <c r="N76" s="31">
        <v>2</v>
      </c>
      <c r="O76" s="31">
        <v>2</v>
      </c>
      <c r="P76" s="31"/>
      <c r="Q76" s="31"/>
      <c r="R76" s="31"/>
      <c r="S76" s="31" t="e">
        <f>VLOOKUP(A:A,Sheet6!A:C,3,0)</f>
        <v>#N/A</v>
      </c>
      <c r="T76" s="31" t="e">
        <f t="shared" si="2"/>
        <v>#N/A</v>
      </c>
      <c r="U76" s="31">
        <v>28</v>
      </c>
      <c r="V76" s="31">
        <v>2</v>
      </c>
      <c r="W76" s="31">
        <v>7</v>
      </c>
      <c r="X76" s="31">
        <v>0</v>
      </c>
      <c r="Y76" s="31">
        <v>19</v>
      </c>
      <c r="Z76" s="50" t="e">
        <f>VLOOKUP(A:A,Sheet2!A:AL,38,0)</f>
        <v>#N/A</v>
      </c>
      <c r="AA76" s="31" t="e">
        <f>VLOOKUP(A:A,Sheet4!A:AL,38,0)</f>
        <v>#N/A</v>
      </c>
      <c r="AB76" s="31"/>
      <c r="AC76" s="51" t="e">
        <f>VLOOKUP(A:A,Sheet3!A:AS,45,0)</f>
        <v>#N/A</v>
      </c>
      <c r="AD76" s="31" t="e">
        <f>VLOOKUP(A:A,Sheet5!A:AR,44,0)</f>
        <v>#N/A</v>
      </c>
      <c r="AE76" s="31" t="e">
        <f t="shared" si="3"/>
        <v>#N/A</v>
      </c>
      <c r="AF76" s="31"/>
      <c r="AG76" s="31"/>
      <c r="AH76" s="31"/>
      <c r="AI76" s="31"/>
      <c r="AJ76" s="31"/>
      <c r="AK76" s="31"/>
      <c r="AL76" s="31"/>
      <c r="AM76" s="31"/>
    </row>
    <row r="77" s="10" customFormat="1" ht="30" customHeight="1" spans="1:39">
      <c r="A77" s="20"/>
      <c r="B77" s="56" t="s">
        <v>97</v>
      </c>
      <c r="C77" s="56" t="s">
        <v>22</v>
      </c>
      <c r="D77" s="56">
        <v>1</v>
      </c>
      <c r="E77" s="56" t="s">
        <v>126</v>
      </c>
      <c r="F77" s="56" t="s">
        <v>347</v>
      </c>
      <c r="G77" s="56">
        <v>22</v>
      </c>
      <c r="H77" s="57" t="s">
        <v>125</v>
      </c>
      <c r="I77" s="60"/>
      <c r="J77" s="32"/>
      <c r="K77" s="32"/>
      <c r="L77" s="32"/>
      <c r="M77" s="44"/>
      <c r="N77" s="32"/>
      <c r="O77" s="32"/>
      <c r="P77" s="32"/>
      <c r="Q77" s="32"/>
      <c r="R77" s="32"/>
      <c r="S77" s="36" t="e">
        <f>VLOOKUP(A:A,Sheet6!A:C,3,0)</f>
        <v>#N/A</v>
      </c>
      <c r="T77" s="36" t="e">
        <f t="shared" si="2"/>
        <v>#N/A</v>
      </c>
      <c r="U77" s="32"/>
      <c r="V77" s="32"/>
      <c r="W77" s="32"/>
      <c r="X77" s="32"/>
      <c r="Y77" s="32"/>
      <c r="Z77" s="52"/>
      <c r="AA77" s="36"/>
      <c r="AB77" s="32"/>
      <c r="AC77" s="53"/>
      <c r="AD77" s="36"/>
      <c r="AE77" s="36"/>
      <c r="AF77" s="32"/>
      <c r="AG77" s="32"/>
      <c r="AH77" s="32"/>
      <c r="AI77" s="32"/>
      <c r="AJ77" s="32"/>
      <c r="AK77" s="32"/>
      <c r="AL77" s="32"/>
      <c r="AM77" s="32"/>
    </row>
    <row r="78" s="10" customFormat="1" ht="28.5" spans="1:39">
      <c r="A78" s="58" t="s">
        <v>82</v>
      </c>
      <c r="B78" s="58" t="s">
        <v>9</v>
      </c>
      <c r="C78" s="58" t="s">
        <v>10</v>
      </c>
      <c r="D78" s="58">
        <v>1</v>
      </c>
      <c r="E78" s="20" t="s">
        <v>210</v>
      </c>
      <c r="F78" s="20" t="s">
        <v>179</v>
      </c>
      <c r="G78" s="20" t="s">
        <v>291</v>
      </c>
      <c r="H78" s="58"/>
      <c r="I78" s="58"/>
      <c r="J78" s="31"/>
      <c r="K78" s="31"/>
      <c r="L78" s="31">
        <v>0</v>
      </c>
      <c r="M78" s="31" t="s">
        <v>350</v>
      </c>
      <c r="N78" s="31" t="s">
        <v>182</v>
      </c>
      <c r="O78" s="31" t="s">
        <v>193</v>
      </c>
      <c r="P78" s="31"/>
      <c r="Q78" s="31"/>
      <c r="R78" s="31"/>
      <c r="S78" s="31">
        <f>VLOOKUP(A:A,Sheet6!A:C,3,0)</f>
        <v>84</v>
      </c>
      <c r="T78" s="31">
        <f t="shared" si="2"/>
        <v>134.4</v>
      </c>
      <c r="U78" s="31">
        <v>71</v>
      </c>
      <c r="V78" s="31">
        <v>27</v>
      </c>
      <c r="W78" s="31">
        <v>39</v>
      </c>
      <c r="X78" s="31">
        <v>5</v>
      </c>
      <c r="Y78" s="31">
        <v>0</v>
      </c>
      <c r="Z78" s="50">
        <f>VLOOKUP(A:A,Sheet2!A:AL,38,0)</f>
        <v>63253</v>
      </c>
      <c r="AA78" s="31">
        <f>VLOOKUP(A:A,Sheet4!A:AL,38,0)</f>
        <v>2630</v>
      </c>
      <c r="AB78" s="31"/>
      <c r="AC78" s="51">
        <f>VLOOKUP(A:A,Sheet3!A:AS,45,0)</f>
        <v>0.922</v>
      </c>
      <c r="AD78" s="31">
        <f>VLOOKUP(A:A,Sheet5!A:AR,44,0)</f>
        <v>10.6</v>
      </c>
      <c r="AE78" s="31">
        <f t="shared" si="3"/>
        <v>2342.7037037037</v>
      </c>
      <c r="AF78" s="31"/>
      <c r="AG78" s="31"/>
      <c r="AH78" s="31"/>
      <c r="AI78" s="31"/>
      <c r="AJ78" s="31"/>
      <c r="AK78" s="31"/>
      <c r="AL78" s="31"/>
      <c r="AM78" s="31"/>
    </row>
    <row r="79" s="10" customFormat="1" ht="28.5" spans="1:39">
      <c r="A79" s="58"/>
      <c r="B79" s="58" t="s">
        <v>9</v>
      </c>
      <c r="C79" s="58" t="s">
        <v>10</v>
      </c>
      <c r="D79" s="58">
        <v>1</v>
      </c>
      <c r="E79" s="20" t="s">
        <v>29</v>
      </c>
      <c r="F79" s="20" t="s">
        <v>12</v>
      </c>
      <c r="G79" s="20" t="s">
        <v>23</v>
      </c>
      <c r="H79" s="58"/>
      <c r="I79" s="58"/>
      <c r="J79" s="32"/>
      <c r="K79" s="32"/>
      <c r="L79" s="32"/>
      <c r="M79" s="32"/>
      <c r="N79" s="32"/>
      <c r="O79" s="32"/>
      <c r="P79" s="32"/>
      <c r="Q79" s="32"/>
      <c r="R79" s="32"/>
      <c r="S79" s="36" t="e">
        <f>VLOOKUP(A:A,Sheet6!A:C,3,0)</f>
        <v>#N/A</v>
      </c>
      <c r="T79" s="36" t="e">
        <f t="shared" si="2"/>
        <v>#N/A</v>
      </c>
      <c r="U79" s="32"/>
      <c r="V79" s="32"/>
      <c r="W79" s="32"/>
      <c r="X79" s="32"/>
      <c r="Y79" s="32"/>
      <c r="Z79" s="52"/>
      <c r="AA79" s="36"/>
      <c r="AB79" s="32"/>
      <c r="AC79" s="53"/>
      <c r="AD79" s="36"/>
      <c r="AE79" s="36"/>
      <c r="AF79" s="32"/>
      <c r="AG79" s="32"/>
      <c r="AH79" s="32"/>
      <c r="AI79" s="32"/>
      <c r="AJ79" s="32"/>
      <c r="AK79" s="32"/>
      <c r="AL79" s="32"/>
      <c r="AM79" s="32"/>
    </row>
    <row r="80" s="10" customFormat="1" ht="33" customHeight="1" spans="1:39">
      <c r="A80" s="34" t="s">
        <v>351</v>
      </c>
      <c r="B80" s="34" t="s">
        <v>9</v>
      </c>
      <c r="C80" s="34" t="s">
        <v>10</v>
      </c>
      <c r="D80" s="34">
        <v>1</v>
      </c>
      <c r="E80" s="34" t="s">
        <v>352</v>
      </c>
      <c r="F80" s="34" t="s">
        <v>179</v>
      </c>
      <c r="G80" s="20" t="s">
        <v>23</v>
      </c>
      <c r="H80" s="34" t="s">
        <v>353</v>
      </c>
      <c r="I80" s="34"/>
      <c r="J80" s="33"/>
      <c r="K80" s="33"/>
      <c r="L80" s="34">
        <v>0</v>
      </c>
      <c r="M80" s="34"/>
      <c r="N80" s="33" t="s">
        <v>182</v>
      </c>
      <c r="O80" s="33" t="s">
        <v>182</v>
      </c>
      <c r="P80" s="33"/>
      <c r="Q80" s="33"/>
      <c r="R80" s="33"/>
      <c r="S80" s="31">
        <f>VLOOKUP(A:A,Sheet6!A:C,3,0)</f>
        <v>114</v>
      </c>
      <c r="T80" s="31">
        <f t="shared" si="2"/>
        <v>182.4</v>
      </c>
      <c r="U80" s="33">
        <v>95</v>
      </c>
      <c r="V80" s="33">
        <v>49</v>
      </c>
      <c r="W80" s="33">
        <v>42</v>
      </c>
      <c r="X80" s="33">
        <v>4</v>
      </c>
      <c r="Y80" s="33">
        <v>0</v>
      </c>
      <c r="Z80" s="50">
        <f>VLOOKUP(A:A,Sheet2!A:AL,38,0)</f>
        <v>235171</v>
      </c>
      <c r="AA80" s="31">
        <f>VLOOKUP(A:A,Sheet4!A:AL,38,0)</f>
        <v>3554</v>
      </c>
      <c r="AB80" s="33"/>
      <c r="AC80" s="51">
        <f>VLOOKUP(A:A,Sheet3!A:AS,45,0)</f>
        <v>0.872</v>
      </c>
      <c r="AD80" s="31">
        <f>VLOOKUP(A:A,Sheet5!A:AR,44,0)</f>
        <v>10</v>
      </c>
      <c r="AE80" s="31">
        <f t="shared" si="3"/>
        <v>4799.40816326531</v>
      </c>
      <c r="AF80" s="33"/>
      <c r="AG80" s="33"/>
      <c r="AH80" s="33"/>
      <c r="AI80" s="33"/>
      <c r="AJ80" s="33"/>
      <c r="AK80" s="33"/>
      <c r="AL80" s="33"/>
      <c r="AM80" s="33"/>
    </row>
    <row r="81" s="10" customFormat="1" ht="33" customHeight="1" spans="1:39">
      <c r="A81" s="34" t="s">
        <v>127</v>
      </c>
      <c r="B81" s="34" t="s">
        <v>128</v>
      </c>
      <c r="C81" s="34" t="s">
        <v>117</v>
      </c>
      <c r="D81" s="34">
        <v>1</v>
      </c>
      <c r="E81" s="34" t="s">
        <v>129</v>
      </c>
      <c r="F81" s="34" t="s">
        <v>354</v>
      </c>
      <c r="G81" s="20" t="s">
        <v>114</v>
      </c>
      <c r="H81" s="34" t="s">
        <v>131</v>
      </c>
      <c r="I81" s="34" t="s">
        <v>355</v>
      </c>
      <c r="J81" s="33"/>
      <c r="K81" s="33"/>
      <c r="L81" s="34"/>
      <c r="M81" s="34"/>
      <c r="N81" s="33">
        <v>1</v>
      </c>
      <c r="O81" s="33">
        <v>1</v>
      </c>
      <c r="P81" s="33"/>
      <c r="Q81" s="33"/>
      <c r="R81" s="33"/>
      <c r="S81" s="31" t="e">
        <f>VLOOKUP(A:A,Sheet6!A:C,3,0)</f>
        <v>#N/A</v>
      </c>
      <c r="T81" s="31" t="e">
        <f t="shared" si="2"/>
        <v>#N/A</v>
      </c>
      <c r="U81" s="33">
        <v>19</v>
      </c>
      <c r="V81" s="33">
        <v>0</v>
      </c>
      <c r="W81" s="33">
        <v>0</v>
      </c>
      <c r="X81" s="33">
        <v>0</v>
      </c>
      <c r="Y81" s="33">
        <v>19</v>
      </c>
      <c r="Z81" s="50" t="e">
        <f>VLOOKUP(A:A,Sheet2!A:AL,38,0)</f>
        <v>#N/A</v>
      </c>
      <c r="AA81" s="31" t="e">
        <f>VLOOKUP(A:A,Sheet4!A:AL,38,0)</f>
        <v>#N/A</v>
      </c>
      <c r="AB81" s="33"/>
      <c r="AC81" s="51" t="e">
        <f>VLOOKUP(A:A,Sheet3!A:AS,45,0)</f>
        <v>#N/A</v>
      </c>
      <c r="AD81" s="31" t="e">
        <f>VLOOKUP(A:A,Sheet5!A:AR,44,0)</f>
        <v>#N/A</v>
      </c>
      <c r="AE81" s="31" t="e">
        <f t="shared" si="3"/>
        <v>#N/A</v>
      </c>
      <c r="AF81" s="33"/>
      <c r="AG81" s="33"/>
      <c r="AH81" s="33"/>
      <c r="AI81" s="33"/>
      <c r="AJ81" s="33"/>
      <c r="AK81" s="33"/>
      <c r="AL81" s="33"/>
      <c r="AM81" s="33"/>
    </row>
    <row r="82" s="10" customFormat="1" ht="54" customHeight="1" spans="1:39">
      <c r="A82" s="34" t="s">
        <v>356</v>
      </c>
      <c r="B82" s="34" t="s">
        <v>9</v>
      </c>
      <c r="C82" s="34" t="s">
        <v>10</v>
      </c>
      <c r="D82" s="34">
        <v>1</v>
      </c>
      <c r="E82" s="34" t="s">
        <v>497</v>
      </c>
      <c r="F82" s="34" t="s">
        <v>179</v>
      </c>
      <c r="G82" s="20" t="s">
        <v>291</v>
      </c>
      <c r="H82" s="34" t="s">
        <v>358</v>
      </c>
      <c r="I82" s="34"/>
      <c r="J82" s="33"/>
      <c r="K82" s="33"/>
      <c r="L82" s="34">
        <v>0</v>
      </c>
      <c r="M82" s="34"/>
      <c r="N82" s="33" t="s">
        <v>244</v>
      </c>
      <c r="O82" s="33" t="s">
        <v>244</v>
      </c>
      <c r="P82" s="33"/>
      <c r="Q82" s="33"/>
      <c r="R82" s="33"/>
      <c r="S82" s="31" t="e">
        <f>VLOOKUP(A:A,Sheet6!A:C,3,0)</f>
        <v>#N/A</v>
      </c>
      <c r="T82" s="31" t="e">
        <f t="shared" si="2"/>
        <v>#N/A</v>
      </c>
      <c r="U82" s="33">
        <v>11</v>
      </c>
      <c r="V82" s="33">
        <v>4</v>
      </c>
      <c r="W82" s="33">
        <v>3</v>
      </c>
      <c r="X82" s="33">
        <v>4</v>
      </c>
      <c r="Y82" s="33">
        <v>0</v>
      </c>
      <c r="Z82" s="50" t="e">
        <f>VLOOKUP(A:A,Sheet2!A:AL,38,0)</f>
        <v>#N/A</v>
      </c>
      <c r="AA82" s="31" t="e">
        <f>VLOOKUP(A:A,Sheet4!A:AL,38,0)</f>
        <v>#N/A</v>
      </c>
      <c r="AB82" s="33"/>
      <c r="AC82" s="51" t="e">
        <f>VLOOKUP(A:A,Sheet3!A:AS,45,0)</f>
        <v>#N/A</v>
      </c>
      <c r="AD82" s="31" t="e">
        <f>VLOOKUP(A:A,Sheet5!A:AR,44,0)</f>
        <v>#N/A</v>
      </c>
      <c r="AE82" s="31" t="e">
        <f t="shared" si="3"/>
        <v>#N/A</v>
      </c>
      <c r="AF82" s="33"/>
      <c r="AG82" s="33"/>
      <c r="AH82" s="33"/>
      <c r="AI82" s="33"/>
      <c r="AJ82" s="33"/>
      <c r="AK82" s="33"/>
      <c r="AL82" s="33"/>
      <c r="AM82" s="33"/>
    </row>
    <row r="83" s="10" customFormat="1" ht="37.05" customHeight="1" spans="1:39">
      <c r="A83" s="34" t="s">
        <v>83</v>
      </c>
      <c r="B83" s="34" t="s">
        <v>9</v>
      </c>
      <c r="C83" s="34" t="s">
        <v>10</v>
      </c>
      <c r="D83" s="34">
        <v>2</v>
      </c>
      <c r="E83" s="34" t="s">
        <v>352</v>
      </c>
      <c r="F83" s="34" t="s">
        <v>179</v>
      </c>
      <c r="G83" s="20" t="s">
        <v>23</v>
      </c>
      <c r="H83" s="34" t="s">
        <v>359</v>
      </c>
      <c r="I83" s="34"/>
      <c r="J83" s="31"/>
      <c r="K83" s="33"/>
      <c r="L83" s="31">
        <v>0</v>
      </c>
      <c r="M83" s="31" t="s">
        <v>360</v>
      </c>
      <c r="N83" s="31" t="s">
        <v>361</v>
      </c>
      <c r="O83" s="31" t="s">
        <v>197</v>
      </c>
      <c r="P83" s="31"/>
      <c r="Q83" s="31"/>
      <c r="R83" s="31"/>
      <c r="S83" s="31">
        <f>VLOOKUP(A:A,Sheet6!A:C,3,0)</f>
        <v>106</v>
      </c>
      <c r="T83" s="31">
        <f t="shared" si="2"/>
        <v>169.6</v>
      </c>
      <c r="U83" s="31">
        <v>138</v>
      </c>
      <c r="V83" s="31">
        <v>51</v>
      </c>
      <c r="W83" s="31">
        <v>75</v>
      </c>
      <c r="X83" s="31">
        <v>12</v>
      </c>
      <c r="Y83" s="31">
        <v>0</v>
      </c>
      <c r="Z83" s="50">
        <f>VLOOKUP(A:A,Sheet2!A:AL,38,0)</f>
        <v>196973</v>
      </c>
      <c r="AA83" s="31">
        <f>VLOOKUP(A:A,Sheet4!A:AL,38,0)</f>
        <v>7133</v>
      </c>
      <c r="AB83" s="31"/>
      <c r="AC83" s="51">
        <f>VLOOKUP(A:A,Sheet3!A:AS,45,0)</f>
        <v>0.901</v>
      </c>
      <c r="AD83" s="31">
        <f>VLOOKUP(A:A,Sheet5!A:AR,44,0)</f>
        <v>4.9</v>
      </c>
      <c r="AE83" s="31">
        <f t="shared" si="3"/>
        <v>3862.21568627451</v>
      </c>
      <c r="AF83" s="31"/>
      <c r="AG83" s="31"/>
      <c r="AH83" s="31"/>
      <c r="AI83" s="31"/>
      <c r="AJ83" s="31"/>
      <c r="AK83" s="31"/>
      <c r="AL83" s="31"/>
      <c r="AM83" s="31"/>
    </row>
    <row r="84" s="10" customFormat="1" ht="30" customHeight="1" spans="1:39">
      <c r="A84" s="34"/>
      <c r="B84" s="34" t="s">
        <v>9</v>
      </c>
      <c r="C84" s="34" t="s">
        <v>10</v>
      </c>
      <c r="D84" s="34">
        <v>3</v>
      </c>
      <c r="E84" s="34" t="s">
        <v>16</v>
      </c>
      <c r="F84" s="20" t="s">
        <v>12</v>
      </c>
      <c r="G84" s="20" t="s">
        <v>23</v>
      </c>
      <c r="H84" s="34" t="s">
        <v>363</v>
      </c>
      <c r="I84" s="34" t="s">
        <v>364</v>
      </c>
      <c r="J84" s="36"/>
      <c r="K84" s="33"/>
      <c r="L84" s="36"/>
      <c r="M84" s="36"/>
      <c r="N84" s="36"/>
      <c r="O84" s="36"/>
      <c r="P84" s="36"/>
      <c r="Q84" s="36"/>
      <c r="R84" s="36"/>
      <c r="S84" s="36" t="e">
        <f>VLOOKUP(A:A,Sheet6!A:C,3,0)</f>
        <v>#N/A</v>
      </c>
      <c r="T84" s="36" t="e">
        <f t="shared" si="2"/>
        <v>#N/A</v>
      </c>
      <c r="U84" s="36"/>
      <c r="V84" s="36"/>
      <c r="W84" s="36"/>
      <c r="X84" s="36"/>
      <c r="Y84" s="36"/>
      <c r="Z84" s="52"/>
      <c r="AA84" s="36"/>
      <c r="AB84" s="36"/>
      <c r="AC84" s="53"/>
      <c r="AD84" s="36"/>
      <c r="AE84" s="36"/>
      <c r="AF84" s="36"/>
      <c r="AG84" s="36"/>
      <c r="AH84" s="36"/>
      <c r="AI84" s="36"/>
      <c r="AJ84" s="36"/>
      <c r="AK84" s="36"/>
      <c r="AL84" s="36"/>
      <c r="AM84" s="36"/>
    </row>
    <row r="85" s="10" customFormat="1" ht="43.05" customHeight="1" spans="1:39">
      <c r="A85" s="34"/>
      <c r="B85" s="34" t="s">
        <v>9</v>
      </c>
      <c r="C85" s="34" t="s">
        <v>10</v>
      </c>
      <c r="D85" s="34">
        <v>1</v>
      </c>
      <c r="E85" s="34" t="s">
        <v>84</v>
      </c>
      <c r="F85" s="20" t="s">
        <v>12</v>
      </c>
      <c r="G85" s="20" t="s">
        <v>114</v>
      </c>
      <c r="H85" s="34" t="s">
        <v>85</v>
      </c>
      <c r="I85" s="34" t="s">
        <v>365</v>
      </c>
      <c r="J85" s="36"/>
      <c r="K85" s="33"/>
      <c r="L85" s="36"/>
      <c r="M85" s="36"/>
      <c r="N85" s="36"/>
      <c r="O85" s="36"/>
      <c r="P85" s="36"/>
      <c r="Q85" s="36"/>
      <c r="R85" s="36"/>
      <c r="S85" s="36" t="e">
        <f>VLOOKUP(A:A,Sheet6!A:C,3,0)</f>
        <v>#N/A</v>
      </c>
      <c r="T85" s="36" t="e">
        <f t="shared" si="2"/>
        <v>#N/A</v>
      </c>
      <c r="U85" s="36"/>
      <c r="V85" s="36"/>
      <c r="W85" s="36"/>
      <c r="X85" s="36"/>
      <c r="Y85" s="36"/>
      <c r="Z85" s="52"/>
      <c r="AA85" s="36"/>
      <c r="AB85" s="36"/>
      <c r="AC85" s="53"/>
      <c r="AD85" s="36"/>
      <c r="AE85" s="36"/>
      <c r="AF85" s="36"/>
      <c r="AG85" s="36"/>
      <c r="AH85" s="36"/>
      <c r="AI85" s="36"/>
      <c r="AJ85" s="36"/>
      <c r="AK85" s="36"/>
      <c r="AL85" s="36"/>
      <c r="AM85" s="36"/>
    </row>
    <row r="86" s="10" customFormat="1" ht="36" customHeight="1" spans="1:39">
      <c r="A86" s="34"/>
      <c r="B86" s="34" t="s">
        <v>97</v>
      </c>
      <c r="C86" s="34" t="s">
        <v>22</v>
      </c>
      <c r="D86" s="34">
        <v>1</v>
      </c>
      <c r="E86" s="34" t="s">
        <v>132</v>
      </c>
      <c r="F86" s="34" t="s">
        <v>228</v>
      </c>
      <c r="G86" s="20" t="s">
        <v>114</v>
      </c>
      <c r="H86" s="34" t="s">
        <v>133</v>
      </c>
      <c r="I86" s="34" t="s">
        <v>366</v>
      </c>
      <c r="J86" s="36"/>
      <c r="K86" s="33"/>
      <c r="L86" s="36"/>
      <c r="M86" s="36"/>
      <c r="N86" s="36"/>
      <c r="O86" s="36"/>
      <c r="P86" s="36"/>
      <c r="Q86" s="36"/>
      <c r="R86" s="36"/>
      <c r="S86" s="36" t="e">
        <f>VLOOKUP(A:A,Sheet6!A:C,3,0)</f>
        <v>#N/A</v>
      </c>
      <c r="T86" s="36" t="e">
        <f t="shared" si="2"/>
        <v>#N/A</v>
      </c>
      <c r="U86" s="36"/>
      <c r="V86" s="36"/>
      <c r="W86" s="36"/>
      <c r="X86" s="36"/>
      <c r="Y86" s="36"/>
      <c r="Z86" s="52"/>
      <c r="AA86" s="36"/>
      <c r="AB86" s="36"/>
      <c r="AC86" s="53"/>
      <c r="AD86" s="36"/>
      <c r="AE86" s="36"/>
      <c r="AF86" s="36"/>
      <c r="AG86" s="36"/>
      <c r="AH86" s="36"/>
      <c r="AI86" s="36"/>
      <c r="AJ86" s="36"/>
      <c r="AK86" s="36"/>
      <c r="AL86" s="36"/>
      <c r="AM86" s="36"/>
    </row>
    <row r="87" s="10" customFormat="1" ht="36" customHeight="1" spans="1:39">
      <c r="A87" s="34"/>
      <c r="B87" s="34" t="s">
        <v>97</v>
      </c>
      <c r="C87" s="34" t="s">
        <v>22</v>
      </c>
      <c r="D87" s="34">
        <v>1</v>
      </c>
      <c r="E87" s="34" t="s">
        <v>134</v>
      </c>
      <c r="F87" s="34" t="s">
        <v>228</v>
      </c>
      <c r="G87" s="20" t="s">
        <v>114</v>
      </c>
      <c r="H87" s="34" t="s">
        <v>135</v>
      </c>
      <c r="I87" s="34" t="s">
        <v>367</v>
      </c>
      <c r="J87" s="32"/>
      <c r="K87" s="33"/>
      <c r="L87" s="32"/>
      <c r="M87" s="32"/>
      <c r="N87" s="32"/>
      <c r="O87" s="32"/>
      <c r="P87" s="32"/>
      <c r="Q87" s="32"/>
      <c r="R87" s="32"/>
      <c r="S87" s="36" t="e">
        <f>VLOOKUP(A:A,Sheet6!A:C,3,0)</f>
        <v>#N/A</v>
      </c>
      <c r="T87" s="36" t="e">
        <f t="shared" si="2"/>
        <v>#N/A</v>
      </c>
      <c r="U87" s="32"/>
      <c r="V87" s="32"/>
      <c r="W87" s="32"/>
      <c r="X87" s="32"/>
      <c r="Y87" s="32"/>
      <c r="Z87" s="52"/>
      <c r="AA87" s="36"/>
      <c r="AB87" s="32"/>
      <c r="AC87" s="53"/>
      <c r="AD87" s="36"/>
      <c r="AE87" s="36"/>
      <c r="AF87" s="32"/>
      <c r="AG87" s="32"/>
      <c r="AH87" s="32"/>
      <c r="AI87" s="32"/>
      <c r="AJ87" s="32"/>
      <c r="AK87" s="32"/>
      <c r="AL87" s="32"/>
      <c r="AM87" s="32"/>
    </row>
    <row r="88" s="10" customFormat="1" ht="55.05" customHeight="1" spans="1:39">
      <c r="A88" s="34" t="s">
        <v>368</v>
      </c>
      <c r="B88" s="34" t="s">
        <v>9</v>
      </c>
      <c r="C88" s="34" t="s">
        <v>10</v>
      </c>
      <c r="D88" s="34">
        <v>2</v>
      </c>
      <c r="E88" s="34" t="s">
        <v>352</v>
      </c>
      <c r="F88" s="34" t="s">
        <v>179</v>
      </c>
      <c r="G88" s="20" t="s">
        <v>291</v>
      </c>
      <c r="H88" s="34" t="s">
        <v>369</v>
      </c>
      <c r="I88" s="34"/>
      <c r="J88" s="33"/>
      <c r="K88" s="33"/>
      <c r="L88" s="34">
        <v>0</v>
      </c>
      <c r="M88" s="61"/>
      <c r="N88" s="33" t="s">
        <v>193</v>
      </c>
      <c r="O88" s="33" t="s">
        <v>193</v>
      </c>
      <c r="P88" s="33"/>
      <c r="Q88" s="33"/>
      <c r="R88" s="33"/>
      <c r="S88" s="31">
        <f>VLOOKUP(A:A,Sheet6!A:C,3,0)</f>
        <v>92</v>
      </c>
      <c r="T88" s="31">
        <f t="shared" si="2"/>
        <v>147.2</v>
      </c>
      <c r="U88" s="33">
        <v>101</v>
      </c>
      <c r="V88" s="33">
        <v>44</v>
      </c>
      <c r="W88" s="33">
        <v>49</v>
      </c>
      <c r="X88" s="33">
        <v>3</v>
      </c>
      <c r="Y88" s="33">
        <v>5</v>
      </c>
      <c r="Z88" s="50">
        <f>VLOOKUP(A:A,Sheet2!A:AL,38,0)</f>
        <v>180040</v>
      </c>
      <c r="AA88" s="31">
        <f>VLOOKUP(A:A,Sheet4!A:AL,38,0)</f>
        <v>3462</v>
      </c>
      <c r="AB88" s="33"/>
      <c r="AC88" s="51">
        <f>VLOOKUP(A:A,Sheet3!A:AS,45,0)</f>
        <v>0.902</v>
      </c>
      <c r="AD88" s="31">
        <f>VLOOKUP(A:A,Sheet5!A:AR,44,0)</f>
        <v>8.8</v>
      </c>
      <c r="AE88" s="31">
        <f t="shared" si="3"/>
        <v>4091.81818181818</v>
      </c>
      <c r="AF88" s="33"/>
      <c r="AG88" s="33"/>
      <c r="AH88" s="33"/>
      <c r="AI88" s="33"/>
      <c r="AJ88" s="33"/>
      <c r="AK88" s="33"/>
      <c r="AL88" s="33"/>
      <c r="AM88" s="33"/>
    </row>
    <row r="89" s="10" customFormat="1" ht="34.05" customHeight="1" spans="1:39">
      <c r="A89" s="34" t="s">
        <v>136</v>
      </c>
      <c r="B89" s="34" t="s">
        <v>97</v>
      </c>
      <c r="C89" s="34" t="s">
        <v>10</v>
      </c>
      <c r="D89" s="34">
        <v>1</v>
      </c>
      <c r="E89" s="34" t="s">
        <v>42</v>
      </c>
      <c r="F89" s="34" t="s">
        <v>12</v>
      </c>
      <c r="G89" s="34" t="s">
        <v>23</v>
      </c>
      <c r="H89" s="34" t="s">
        <v>137</v>
      </c>
      <c r="I89" s="34" t="s">
        <v>370</v>
      </c>
      <c r="J89" s="33"/>
      <c r="K89" s="33"/>
      <c r="L89" s="34">
        <v>0</v>
      </c>
      <c r="M89" s="34"/>
      <c r="N89" s="33" t="s">
        <v>209</v>
      </c>
      <c r="O89" s="33" t="s">
        <v>209</v>
      </c>
      <c r="P89" s="33"/>
      <c r="Q89" s="33"/>
      <c r="R89" s="33"/>
      <c r="S89" s="31" t="e">
        <f>VLOOKUP(A:A,Sheet6!A:C,3,0)</f>
        <v>#N/A</v>
      </c>
      <c r="T89" s="31" t="e">
        <f t="shared" si="2"/>
        <v>#N/A</v>
      </c>
      <c r="U89" s="33">
        <v>6</v>
      </c>
      <c r="V89" s="33">
        <v>1</v>
      </c>
      <c r="W89" s="33">
        <v>0</v>
      </c>
      <c r="X89" s="33">
        <v>4</v>
      </c>
      <c r="Y89" s="33">
        <v>1</v>
      </c>
      <c r="Z89" s="50" t="e">
        <f>VLOOKUP(A:A,Sheet2!A:AL,38,0)</f>
        <v>#N/A</v>
      </c>
      <c r="AA89" s="31" t="e">
        <f>VLOOKUP(A:A,Sheet4!A:AL,38,0)</f>
        <v>#N/A</v>
      </c>
      <c r="AB89" s="33"/>
      <c r="AC89" s="51" t="e">
        <f>VLOOKUP(A:A,Sheet3!A:AS,45,0)</f>
        <v>#N/A</v>
      </c>
      <c r="AD89" s="31" t="e">
        <f>VLOOKUP(A:A,Sheet5!A:AR,44,0)</f>
        <v>#N/A</v>
      </c>
      <c r="AE89" s="31" t="e">
        <f t="shared" si="3"/>
        <v>#N/A</v>
      </c>
      <c r="AF89" s="33"/>
      <c r="AG89" s="33"/>
      <c r="AH89" s="33"/>
      <c r="AI89" s="33"/>
      <c r="AJ89" s="33"/>
      <c r="AK89" s="33"/>
      <c r="AL89" s="33"/>
      <c r="AM89" s="33"/>
    </row>
    <row r="90" s="10" customFormat="1" ht="34.95" customHeight="1" spans="1:39">
      <c r="A90" s="34" t="s">
        <v>86</v>
      </c>
      <c r="B90" s="34" t="s">
        <v>9</v>
      </c>
      <c r="C90" s="34" t="s">
        <v>10</v>
      </c>
      <c r="D90" s="34">
        <v>1</v>
      </c>
      <c r="E90" s="34" t="s">
        <v>371</v>
      </c>
      <c r="F90" s="34" t="s">
        <v>12</v>
      </c>
      <c r="G90" s="34" t="s">
        <v>23</v>
      </c>
      <c r="H90" s="34"/>
      <c r="I90" s="34" t="s">
        <v>372</v>
      </c>
      <c r="J90" s="33"/>
      <c r="K90" s="33"/>
      <c r="L90" s="34">
        <v>0</v>
      </c>
      <c r="M90" s="34"/>
      <c r="N90" s="33" t="s">
        <v>193</v>
      </c>
      <c r="O90" s="33" t="s">
        <v>193</v>
      </c>
      <c r="P90" s="33"/>
      <c r="Q90" s="33"/>
      <c r="R90" s="33"/>
      <c r="S90" s="31" t="e">
        <f>VLOOKUP(A:A,Sheet6!A:C,3,0)</f>
        <v>#N/A</v>
      </c>
      <c r="T90" s="31" t="e">
        <f t="shared" si="2"/>
        <v>#N/A</v>
      </c>
      <c r="U90" s="33">
        <v>24</v>
      </c>
      <c r="V90" s="33">
        <v>20</v>
      </c>
      <c r="W90" s="33">
        <v>0</v>
      </c>
      <c r="X90" s="33">
        <v>3</v>
      </c>
      <c r="Y90" s="33">
        <v>1</v>
      </c>
      <c r="Z90" s="50" t="e">
        <f>VLOOKUP(A:A,Sheet2!A:AL,38,0)</f>
        <v>#N/A</v>
      </c>
      <c r="AA90" s="31" t="e">
        <f>VLOOKUP(A:A,Sheet4!A:AL,38,0)</f>
        <v>#N/A</v>
      </c>
      <c r="AB90" s="33"/>
      <c r="AC90" s="51" t="e">
        <f>VLOOKUP(A:A,Sheet3!A:AS,45,0)</f>
        <v>#N/A</v>
      </c>
      <c r="AD90" s="31" t="e">
        <f>VLOOKUP(A:A,Sheet5!A:AR,44,0)</f>
        <v>#N/A</v>
      </c>
      <c r="AE90" s="31" t="e">
        <f t="shared" si="3"/>
        <v>#N/A</v>
      </c>
      <c r="AF90" s="33"/>
      <c r="AG90" s="33"/>
      <c r="AH90" s="33"/>
      <c r="AI90" s="33"/>
      <c r="AJ90" s="33"/>
      <c r="AK90" s="33"/>
      <c r="AL90" s="33"/>
      <c r="AM90" s="33"/>
    </row>
    <row r="91" s="10" customFormat="1" ht="33" customHeight="1" spans="1:39">
      <c r="A91" s="34" t="s">
        <v>373</v>
      </c>
      <c r="B91" s="34" t="s">
        <v>9</v>
      </c>
      <c r="C91" s="34" t="s">
        <v>10</v>
      </c>
      <c r="D91" s="34">
        <v>1</v>
      </c>
      <c r="E91" s="34" t="s">
        <v>374</v>
      </c>
      <c r="F91" s="34" t="s">
        <v>179</v>
      </c>
      <c r="G91" s="20" t="s">
        <v>291</v>
      </c>
      <c r="H91" s="34" t="s">
        <v>375</v>
      </c>
      <c r="I91" s="34">
        <v>38</v>
      </c>
      <c r="J91" s="33"/>
      <c r="K91" s="33"/>
      <c r="L91" s="34">
        <v>0</v>
      </c>
      <c r="M91" s="34" t="s">
        <v>376</v>
      </c>
      <c r="N91" s="33" t="s">
        <v>193</v>
      </c>
      <c r="O91" s="33" t="s">
        <v>193</v>
      </c>
      <c r="P91" s="33"/>
      <c r="Q91" s="33"/>
      <c r="R91" s="33"/>
      <c r="S91" s="31">
        <f>VLOOKUP(A:A,Sheet6!A:C,3,0)</f>
        <v>40</v>
      </c>
      <c r="T91" s="31">
        <f t="shared" si="2"/>
        <v>64</v>
      </c>
      <c r="U91" s="33">
        <v>43</v>
      </c>
      <c r="V91" s="33">
        <v>26</v>
      </c>
      <c r="W91" s="33">
        <v>14</v>
      </c>
      <c r="X91" s="33">
        <v>3</v>
      </c>
      <c r="Y91" s="33">
        <v>0</v>
      </c>
      <c r="Z91" s="50">
        <f>VLOOKUP(A:A,Sheet2!A:AL,38,0)</f>
        <v>111942</v>
      </c>
      <c r="AA91" s="31">
        <f>VLOOKUP(A:A,Sheet4!A:AL,38,0)</f>
        <v>1448</v>
      </c>
      <c r="AB91" s="33"/>
      <c r="AC91" s="51">
        <f>VLOOKUP(A:A,Sheet3!A:AS,45,0)</f>
        <v>0.719</v>
      </c>
      <c r="AD91" s="31">
        <f>VLOOKUP(A:A,Sheet5!A:AR,44,0)</f>
        <v>7.4</v>
      </c>
      <c r="AE91" s="31">
        <f t="shared" si="3"/>
        <v>4305.46153846154</v>
      </c>
      <c r="AF91" s="33"/>
      <c r="AG91" s="33"/>
      <c r="AH91" s="33"/>
      <c r="AI91" s="33"/>
      <c r="AJ91" s="33"/>
      <c r="AK91" s="33"/>
      <c r="AL91" s="33"/>
      <c r="AM91" s="33"/>
    </row>
    <row r="92" s="12" customFormat="1" ht="25.05" customHeight="1" spans="1:39">
      <c r="A92" s="59" t="s">
        <v>88</v>
      </c>
      <c r="B92" s="59" t="s">
        <v>97</v>
      </c>
      <c r="C92" s="59" t="s">
        <v>10</v>
      </c>
      <c r="D92" s="59">
        <v>1</v>
      </c>
      <c r="E92" s="59" t="s">
        <v>377</v>
      </c>
      <c r="F92" s="59" t="s">
        <v>12</v>
      </c>
      <c r="G92" s="59" t="s">
        <v>23</v>
      </c>
      <c r="H92" s="59"/>
      <c r="I92" s="59"/>
      <c r="J92" s="42"/>
      <c r="K92" s="42"/>
      <c r="L92" s="42" t="s">
        <v>378</v>
      </c>
      <c r="M92" s="42"/>
      <c r="N92" s="42" t="s">
        <v>193</v>
      </c>
      <c r="O92" s="42">
        <v>0</v>
      </c>
      <c r="P92" s="42"/>
      <c r="Q92" s="42"/>
      <c r="R92" s="42"/>
      <c r="S92" s="31" t="e">
        <f>VLOOKUP(A:A,Sheet6!A:C,3,0)</f>
        <v>#N/A</v>
      </c>
      <c r="T92" s="31" t="e">
        <f t="shared" si="2"/>
        <v>#N/A</v>
      </c>
      <c r="U92" s="42">
        <v>61</v>
      </c>
      <c r="V92" s="42">
        <v>15</v>
      </c>
      <c r="W92" s="42">
        <v>15</v>
      </c>
      <c r="X92" s="42">
        <v>5</v>
      </c>
      <c r="Y92" s="42">
        <v>26</v>
      </c>
      <c r="Z92" s="50">
        <f>VLOOKUP(A:A,Sheet2!A:AL,38,0)</f>
        <v>62112</v>
      </c>
      <c r="AA92" s="31" t="e">
        <f>VLOOKUP(A:A,Sheet4!A:AL,38,0)</f>
        <v>#N/A</v>
      </c>
      <c r="AB92" s="42"/>
      <c r="AC92" s="51" t="e">
        <f>VLOOKUP(A:A,Sheet3!A:AS,45,0)</f>
        <v>#N/A</v>
      </c>
      <c r="AD92" s="31" t="e">
        <f>VLOOKUP(A:A,Sheet5!A:AR,44,0)</f>
        <v>#N/A</v>
      </c>
      <c r="AE92" s="31">
        <f t="shared" si="3"/>
        <v>4140.8</v>
      </c>
      <c r="AF92" s="42"/>
      <c r="AG92" s="42"/>
      <c r="AH92" s="42"/>
      <c r="AI92" s="42"/>
      <c r="AJ92" s="42"/>
      <c r="AK92" s="42"/>
      <c r="AL92" s="42"/>
      <c r="AM92" s="42"/>
    </row>
    <row r="93" s="12" customFormat="1" ht="25.05" customHeight="1" spans="1:39">
      <c r="A93" s="42"/>
      <c r="B93" s="42" t="s">
        <v>97</v>
      </c>
      <c r="C93" s="42" t="s">
        <v>10</v>
      </c>
      <c r="D93" s="42">
        <v>1</v>
      </c>
      <c r="E93" s="42" t="s">
        <v>379</v>
      </c>
      <c r="F93" s="42" t="s">
        <v>12</v>
      </c>
      <c r="G93" s="25" t="s">
        <v>23</v>
      </c>
      <c r="H93" s="42"/>
      <c r="I93" s="42"/>
      <c r="J93" s="43"/>
      <c r="K93" s="43"/>
      <c r="L93" s="43"/>
      <c r="M93" s="43"/>
      <c r="N93" s="43"/>
      <c r="O93" s="43"/>
      <c r="P93" s="43"/>
      <c r="Q93" s="43"/>
      <c r="R93" s="43"/>
      <c r="S93" s="36" t="e">
        <f>VLOOKUP(A:A,Sheet6!A:C,3,0)</f>
        <v>#N/A</v>
      </c>
      <c r="T93" s="36" t="e">
        <f t="shared" si="2"/>
        <v>#N/A</v>
      </c>
      <c r="U93" s="43"/>
      <c r="V93" s="43"/>
      <c r="W93" s="43"/>
      <c r="X93" s="43"/>
      <c r="Y93" s="43"/>
      <c r="Z93" s="52"/>
      <c r="AA93" s="36"/>
      <c r="AB93" s="43"/>
      <c r="AC93" s="53"/>
      <c r="AD93" s="36"/>
      <c r="AE93" s="36"/>
      <c r="AF93" s="43"/>
      <c r="AG93" s="43"/>
      <c r="AH93" s="43"/>
      <c r="AI93" s="43"/>
      <c r="AJ93" s="43"/>
      <c r="AK93" s="43"/>
      <c r="AL93" s="43"/>
      <c r="AM93" s="43"/>
    </row>
    <row r="94" s="13" customFormat="1" ht="25.05" customHeight="1" spans="1:233">
      <c r="A94" s="59" t="s">
        <v>89</v>
      </c>
      <c r="B94" s="59" t="s">
        <v>97</v>
      </c>
      <c r="C94" s="59" t="s">
        <v>138</v>
      </c>
      <c r="D94" s="59">
        <v>65</v>
      </c>
      <c r="E94" s="59" t="s">
        <v>91</v>
      </c>
      <c r="F94" s="59" t="s">
        <v>380</v>
      </c>
      <c r="G94" s="20" t="s">
        <v>139</v>
      </c>
      <c r="H94" s="59"/>
      <c r="I94" s="59"/>
      <c r="J94" s="59"/>
      <c r="K94" s="42"/>
      <c r="L94" s="59" t="s">
        <v>381</v>
      </c>
      <c r="M94" s="59">
        <v>13</v>
      </c>
      <c r="N94" s="59" t="s">
        <v>382</v>
      </c>
      <c r="O94" s="59" t="s">
        <v>383</v>
      </c>
      <c r="P94" s="42"/>
      <c r="Q94" s="42"/>
      <c r="R94" s="42"/>
      <c r="S94" s="31" t="e">
        <f>VLOOKUP(A:A,Sheet6!A:C,3,0)</f>
        <v>#N/A</v>
      </c>
      <c r="T94" s="31" t="e">
        <f t="shared" si="2"/>
        <v>#N/A</v>
      </c>
      <c r="U94" s="42">
        <v>2123</v>
      </c>
      <c r="V94" s="42"/>
      <c r="W94" s="42"/>
      <c r="X94" s="42"/>
      <c r="Y94" s="42"/>
      <c r="Z94" s="50" t="e">
        <f>VLOOKUP(A:A,Sheet2!A:AL,38,0)</f>
        <v>#N/A</v>
      </c>
      <c r="AA94" s="31" t="e">
        <f>VLOOKUP(A:A,Sheet4!A:AL,38,0)</f>
        <v>#N/A</v>
      </c>
      <c r="AB94" s="42"/>
      <c r="AC94" s="51" t="e">
        <f>VLOOKUP(A:A,Sheet3!A:AS,45,0)</f>
        <v>#N/A</v>
      </c>
      <c r="AD94" s="31" t="e">
        <f>VLOOKUP(A:A,Sheet5!A:AR,44,0)</f>
        <v>#N/A</v>
      </c>
      <c r="AE94" s="31" t="e">
        <f t="shared" si="3"/>
        <v>#N/A</v>
      </c>
      <c r="AF94" s="42"/>
      <c r="AG94" s="42"/>
      <c r="AH94" s="42"/>
      <c r="AI94" s="42"/>
      <c r="AJ94" s="42"/>
      <c r="AK94" s="42"/>
      <c r="AL94" s="42"/>
      <c r="AM94" s="4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c r="DI94" s="62"/>
      <c r="DJ94" s="62"/>
      <c r="DK94" s="62"/>
      <c r="DL94" s="62"/>
      <c r="DM94" s="62"/>
      <c r="DN94" s="62"/>
      <c r="DO94" s="62"/>
      <c r="DP94" s="62"/>
      <c r="DQ94" s="62"/>
      <c r="DR94" s="62"/>
      <c r="DS94" s="62"/>
      <c r="DT94" s="62"/>
      <c r="DU94" s="62"/>
      <c r="DV94" s="62"/>
      <c r="DW94" s="62"/>
      <c r="DX94" s="62"/>
      <c r="DY94" s="62"/>
      <c r="DZ94" s="62"/>
      <c r="EA94" s="62"/>
      <c r="EB94" s="62"/>
      <c r="EC94" s="62"/>
      <c r="ED94" s="62"/>
      <c r="EE94" s="62"/>
      <c r="EF94" s="62"/>
      <c r="EG94" s="62"/>
      <c r="EH94" s="62"/>
      <c r="EI94" s="62"/>
      <c r="EJ94" s="62"/>
      <c r="EK94" s="62"/>
      <c r="EL94" s="62"/>
      <c r="EM94" s="62"/>
      <c r="EN94" s="62"/>
      <c r="EO94" s="62"/>
      <c r="EP94" s="62"/>
      <c r="EQ94" s="62"/>
      <c r="ER94" s="62"/>
      <c r="ES94" s="62"/>
      <c r="ET94" s="62"/>
      <c r="EU94" s="62"/>
      <c r="EV94" s="62"/>
      <c r="EW94" s="62"/>
      <c r="EX94" s="62"/>
      <c r="EY94" s="62"/>
      <c r="EZ94" s="62"/>
      <c r="FA94" s="62"/>
      <c r="FB94" s="62"/>
      <c r="FC94" s="62"/>
      <c r="FD94" s="62"/>
      <c r="FE94" s="62"/>
      <c r="FF94" s="62"/>
      <c r="FG94" s="62"/>
      <c r="FH94" s="62"/>
      <c r="FI94" s="62"/>
      <c r="FJ94" s="62"/>
      <c r="FK94" s="62"/>
      <c r="FL94" s="62"/>
      <c r="FM94" s="62"/>
      <c r="FN94" s="62"/>
      <c r="FO94" s="62"/>
      <c r="FP94" s="62"/>
      <c r="FQ94" s="62"/>
      <c r="FR94" s="62"/>
      <c r="FS94" s="62"/>
      <c r="FT94" s="62"/>
      <c r="FU94" s="62"/>
      <c r="FV94" s="62"/>
      <c r="FW94" s="62"/>
      <c r="FX94" s="62"/>
      <c r="FY94" s="62"/>
      <c r="FZ94" s="62"/>
      <c r="GA94" s="62"/>
      <c r="GB94" s="62"/>
      <c r="GC94" s="62"/>
      <c r="GD94" s="62"/>
      <c r="GE94" s="62"/>
      <c r="GF94" s="62"/>
      <c r="GG94" s="62"/>
      <c r="GH94" s="62"/>
      <c r="GI94" s="62"/>
      <c r="GJ94" s="62"/>
      <c r="GK94" s="62"/>
      <c r="GL94" s="62"/>
      <c r="GM94" s="62"/>
      <c r="GN94" s="62"/>
      <c r="GO94" s="62"/>
      <c r="GP94" s="62"/>
      <c r="GQ94" s="62"/>
      <c r="GR94" s="62"/>
      <c r="GS94" s="62"/>
      <c r="GT94" s="62"/>
      <c r="GU94" s="62"/>
      <c r="GV94" s="62"/>
      <c r="GW94" s="62"/>
      <c r="GX94" s="62"/>
      <c r="GY94" s="62"/>
      <c r="GZ94" s="62"/>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row>
    <row r="95" s="13" customFormat="1" ht="25.05" customHeight="1" spans="1:233">
      <c r="A95" s="59"/>
      <c r="B95" s="59" t="s">
        <v>9</v>
      </c>
      <c r="C95" s="59" t="s">
        <v>138</v>
      </c>
      <c r="D95" s="59">
        <v>9</v>
      </c>
      <c r="E95" s="59" t="s">
        <v>91</v>
      </c>
      <c r="F95" s="59" t="s">
        <v>386</v>
      </c>
      <c r="G95" s="20" t="s">
        <v>23</v>
      </c>
      <c r="H95" s="59"/>
      <c r="I95" s="59"/>
      <c r="J95" s="59"/>
      <c r="K95" s="43"/>
      <c r="L95" s="59"/>
      <c r="M95" s="59"/>
      <c r="N95" s="59"/>
      <c r="O95" s="59"/>
      <c r="P95" s="43"/>
      <c r="Q95" s="43"/>
      <c r="R95" s="43"/>
      <c r="S95" s="36" t="e">
        <f>VLOOKUP(A:A,Sheet6!A:C,3,0)</f>
        <v>#N/A</v>
      </c>
      <c r="T95" s="36" t="e">
        <f t="shared" si="2"/>
        <v>#N/A</v>
      </c>
      <c r="U95" s="43"/>
      <c r="V95" s="43"/>
      <c r="W95" s="43"/>
      <c r="X95" s="43"/>
      <c r="Y95" s="43"/>
      <c r="Z95" s="52"/>
      <c r="AA95" s="36"/>
      <c r="AB95" s="43"/>
      <c r="AC95" s="53"/>
      <c r="AD95" s="36"/>
      <c r="AE95" s="36"/>
      <c r="AF95" s="43"/>
      <c r="AG95" s="43"/>
      <c r="AH95" s="43"/>
      <c r="AI95" s="43"/>
      <c r="AJ95" s="43"/>
      <c r="AK95" s="43"/>
      <c r="AL95" s="43"/>
      <c r="AM95" s="43"/>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c r="DI95" s="62"/>
      <c r="DJ95" s="62"/>
      <c r="DK95" s="62"/>
      <c r="DL95" s="62"/>
      <c r="DM95" s="62"/>
      <c r="DN95" s="62"/>
      <c r="DO95" s="62"/>
      <c r="DP95" s="62"/>
      <c r="DQ95" s="62"/>
      <c r="DR95" s="62"/>
      <c r="DS95" s="62"/>
      <c r="DT95" s="62"/>
      <c r="DU95" s="62"/>
      <c r="DV95" s="62"/>
      <c r="DW95" s="62"/>
      <c r="DX95" s="62"/>
      <c r="DY95" s="62"/>
      <c r="DZ95" s="62"/>
      <c r="EA95" s="62"/>
      <c r="EB95" s="62"/>
      <c r="EC95" s="62"/>
      <c r="ED95" s="62"/>
      <c r="EE95" s="62"/>
      <c r="EF95" s="62"/>
      <c r="EG95" s="62"/>
      <c r="EH95" s="62"/>
      <c r="EI95" s="62"/>
      <c r="EJ95" s="62"/>
      <c r="EK95" s="62"/>
      <c r="EL95" s="62"/>
      <c r="EM95" s="62"/>
      <c r="EN95" s="62"/>
      <c r="EO95" s="62"/>
      <c r="EP95" s="62"/>
      <c r="EQ95" s="62"/>
      <c r="ER95" s="62"/>
      <c r="ES95" s="62"/>
      <c r="ET95" s="62"/>
      <c r="EU95" s="62"/>
      <c r="EV95" s="62"/>
      <c r="EW95" s="62"/>
      <c r="EX95" s="62"/>
      <c r="EY95" s="62"/>
      <c r="EZ95" s="62"/>
      <c r="FA95" s="62"/>
      <c r="FB95" s="62"/>
      <c r="FC95" s="62"/>
      <c r="FD95" s="62"/>
      <c r="FE95" s="62"/>
      <c r="FF95" s="62"/>
      <c r="FG95" s="62"/>
      <c r="FH95" s="62"/>
      <c r="FI95" s="62"/>
      <c r="FJ95" s="62"/>
      <c r="FK95" s="62"/>
      <c r="FL95" s="62"/>
      <c r="FM95" s="62"/>
      <c r="FN95" s="62"/>
      <c r="FO95" s="62"/>
      <c r="FP95" s="62"/>
      <c r="FQ95" s="62"/>
      <c r="FR95" s="62"/>
      <c r="FS95" s="62"/>
      <c r="FT95" s="62"/>
      <c r="FU95" s="62"/>
      <c r="FV95" s="62"/>
      <c r="FW95" s="62"/>
      <c r="FX95" s="62"/>
      <c r="FY95" s="62"/>
      <c r="FZ95" s="62"/>
      <c r="GA95" s="62"/>
      <c r="GB95" s="62"/>
      <c r="GC95" s="62"/>
      <c r="GD95" s="62"/>
      <c r="GE95" s="62"/>
      <c r="GF95" s="62"/>
      <c r="GG95" s="62"/>
      <c r="GH95" s="62"/>
      <c r="GI95" s="62"/>
      <c r="GJ95" s="62"/>
      <c r="GK95" s="62"/>
      <c r="GL95" s="62"/>
      <c r="GM95" s="62"/>
      <c r="GN95" s="62"/>
      <c r="GO95" s="62"/>
      <c r="GP95" s="62"/>
      <c r="GQ95" s="62"/>
      <c r="GR95" s="62"/>
      <c r="GS95" s="62"/>
      <c r="GT95" s="62"/>
      <c r="GU95" s="62"/>
      <c r="GV95" s="62"/>
      <c r="GW95" s="62"/>
      <c r="GX95" s="62"/>
      <c r="GY95" s="62"/>
      <c r="GZ95" s="62"/>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row>
    <row r="96" s="13" customFormat="1" ht="25.05" customHeight="1" spans="1:233">
      <c r="A96" s="59"/>
      <c r="B96" s="59" t="s">
        <v>9</v>
      </c>
      <c r="C96" s="59" t="s">
        <v>138</v>
      </c>
      <c r="D96" s="59">
        <v>10</v>
      </c>
      <c r="E96" s="59" t="s">
        <v>93</v>
      </c>
      <c r="F96" s="59" t="s">
        <v>380</v>
      </c>
      <c r="G96" s="20" t="s">
        <v>387</v>
      </c>
      <c r="H96" s="59"/>
      <c r="I96" s="59"/>
      <c r="J96" s="59"/>
      <c r="K96" s="43"/>
      <c r="L96" s="59"/>
      <c r="M96" s="59"/>
      <c r="N96" s="59"/>
      <c r="O96" s="59"/>
      <c r="P96" s="43"/>
      <c r="Q96" s="43"/>
      <c r="R96" s="43"/>
      <c r="S96" s="36" t="e">
        <f>VLOOKUP(A:A,Sheet6!A:C,3,0)</f>
        <v>#N/A</v>
      </c>
      <c r="T96" s="36" t="e">
        <f t="shared" si="2"/>
        <v>#N/A</v>
      </c>
      <c r="U96" s="43"/>
      <c r="V96" s="43"/>
      <c r="W96" s="43"/>
      <c r="X96" s="43"/>
      <c r="Y96" s="43"/>
      <c r="Z96" s="52"/>
      <c r="AA96" s="36"/>
      <c r="AB96" s="43"/>
      <c r="AC96" s="53"/>
      <c r="AD96" s="36"/>
      <c r="AE96" s="36"/>
      <c r="AF96" s="43"/>
      <c r="AG96" s="43"/>
      <c r="AH96" s="43"/>
      <c r="AI96" s="43"/>
      <c r="AJ96" s="43"/>
      <c r="AK96" s="43"/>
      <c r="AL96" s="43"/>
      <c r="AM96" s="43"/>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c r="DI96" s="62"/>
      <c r="DJ96" s="62"/>
      <c r="DK96" s="62"/>
      <c r="DL96" s="62"/>
      <c r="DM96" s="62"/>
      <c r="DN96" s="62"/>
      <c r="DO96" s="62"/>
      <c r="DP96" s="62"/>
      <c r="DQ96" s="62"/>
      <c r="DR96" s="62"/>
      <c r="DS96" s="62"/>
      <c r="DT96" s="62"/>
      <c r="DU96" s="62"/>
      <c r="DV96" s="62"/>
      <c r="DW96" s="62"/>
      <c r="DX96" s="62"/>
      <c r="DY96" s="62"/>
      <c r="DZ96" s="62"/>
      <c r="EA96" s="62"/>
      <c r="EB96" s="62"/>
      <c r="EC96" s="62"/>
      <c r="ED96" s="62"/>
      <c r="EE96" s="62"/>
      <c r="EF96" s="62"/>
      <c r="EG96" s="62"/>
      <c r="EH96" s="62"/>
      <c r="EI96" s="62"/>
      <c r="EJ96" s="62"/>
      <c r="EK96" s="62"/>
      <c r="EL96" s="62"/>
      <c r="EM96" s="62"/>
      <c r="EN96" s="62"/>
      <c r="EO96" s="62"/>
      <c r="EP96" s="62"/>
      <c r="EQ96" s="62"/>
      <c r="ER96" s="62"/>
      <c r="ES96" s="62"/>
      <c r="ET96" s="62"/>
      <c r="EU96" s="62"/>
      <c r="EV96" s="62"/>
      <c r="EW96" s="62"/>
      <c r="EX96" s="62"/>
      <c r="EY96" s="62"/>
      <c r="EZ96" s="62"/>
      <c r="FA96" s="62"/>
      <c r="FB96" s="62"/>
      <c r="FC96" s="62"/>
      <c r="FD96" s="62"/>
      <c r="FE96" s="62"/>
      <c r="FF96" s="62"/>
      <c r="FG96" s="62"/>
      <c r="FH96" s="62"/>
      <c r="FI96" s="62"/>
      <c r="FJ96" s="62"/>
      <c r="FK96" s="62"/>
      <c r="FL96" s="62"/>
      <c r="FM96" s="62"/>
      <c r="FN96" s="62"/>
      <c r="FO96" s="62"/>
      <c r="FP96" s="62"/>
      <c r="FQ96" s="62"/>
      <c r="FR96" s="62"/>
      <c r="FS96" s="62"/>
      <c r="FT96" s="62"/>
      <c r="FU96" s="62"/>
      <c r="FV96" s="62"/>
      <c r="FW96" s="62"/>
      <c r="FX96" s="62"/>
      <c r="FY96" s="62"/>
      <c r="FZ96" s="62"/>
      <c r="GA96" s="62"/>
      <c r="GB96" s="62"/>
      <c r="GC96" s="62"/>
      <c r="GD96" s="62"/>
      <c r="GE96" s="62"/>
      <c r="GF96" s="62"/>
      <c r="GG96" s="62"/>
      <c r="GH96" s="62"/>
      <c r="GI96" s="62"/>
      <c r="GJ96" s="62"/>
      <c r="GK96" s="62"/>
      <c r="GL96" s="62"/>
      <c r="GM96" s="62"/>
      <c r="GN96" s="62"/>
      <c r="GO96" s="62"/>
      <c r="GP96" s="62"/>
      <c r="GQ96" s="62"/>
      <c r="GR96" s="62"/>
      <c r="GS96" s="62"/>
      <c r="GT96" s="62"/>
      <c r="GU96" s="62"/>
      <c r="GV96" s="62"/>
      <c r="GW96" s="62"/>
      <c r="GX96" s="62"/>
      <c r="GY96" s="62"/>
      <c r="GZ96" s="62"/>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row>
    <row r="97" s="13" customFormat="1" ht="25.05" customHeight="1" spans="1:233">
      <c r="A97" s="59"/>
      <c r="B97" s="59" t="s">
        <v>9</v>
      </c>
      <c r="C97" s="59" t="s">
        <v>138</v>
      </c>
      <c r="D97" s="59">
        <v>6</v>
      </c>
      <c r="E97" s="59" t="s">
        <v>388</v>
      </c>
      <c r="F97" s="59" t="s">
        <v>380</v>
      </c>
      <c r="G97" s="20" t="s">
        <v>23</v>
      </c>
      <c r="H97" s="59"/>
      <c r="I97" s="59"/>
      <c r="J97" s="59"/>
      <c r="K97" s="44"/>
      <c r="L97" s="59"/>
      <c r="M97" s="59"/>
      <c r="N97" s="59"/>
      <c r="O97" s="59"/>
      <c r="P97" s="44"/>
      <c r="Q97" s="44"/>
      <c r="R97" s="44"/>
      <c r="S97" s="36" t="e">
        <f>VLOOKUP(A:A,Sheet6!A:C,3,0)</f>
        <v>#N/A</v>
      </c>
      <c r="T97" s="36" t="e">
        <f t="shared" si="2"/>
        <v>#N/A</v>
      </c>
      <c r="U97" s="44"/>
      <c r="V97" s="44"/>
      <c r="W97" s="44"/>
      <c r="X97" s="44"/>
      <c r="Y97" s="44"/>
      <c r="Z97" s="52"/>
      <c r="AA97" s="36"/>
      <c r="AB97" s="44"/>
      <c r="AC97" s="53"/>
      <c r="AD97" s="36"/>
      <c r="AE97" s="36"/>
      <c r="AF97" s="44"/>
      <c r="AG97" s="44"/>
      <c r="AH97" s="44"/>
      <c r="AI97" s="44"/>
      <c r="AJ97" s="44"/>
      <c r="AK97" s="44"/>
      <c r="AL97" s="44"/>
      <c r="AM97" s="44"/>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c r="DI97" s="62"/>
      <c r="DJ97" s="62"/>
      <c r="DK97" s="62"/>
      <c r="DL97" s="62"/>
      <c r="DM97" s="62"/>
      <c r="DN97" s="62"/>
      <c r="DO97" s="62"/>
      <c r="DP97" s="62"/>
      <c r="DQ97" s="62"/>
      <c r="DR97" s="62"/>
      <c r="DS97" s="62"/>
      <c r="DT97" s="62"/>
      <c r="DU97" s="62"/>
      <c r="DV97" s="62"/>
      <c r="DW97" s="62"/>
      <c r="DX97" s="62"/>
      <c r="DY97" s="62"/>
      <c r="DZ97" s="62"/>
      <c r="EA97" s="62"/>
      <c r="EB97" s="62"/>
      <c r="EC97" s="62"/>
      <c r="ED97" s="62"/>
      <c r="EE97" s="62"/>
      <c r="EF97" s="62"/>
      <c r="EG97" s="62"/>
      <c r="EH97" s="62"/>
      <c r="EI97" s="62"/>
      <c r="EJ97" s="62"/>
      <c r="EK97" s="62"/>
      <c r="EL97" s="62"/>
      <c r="EM97" s="62"/>
      <c r="EN97" s="62"/>
      <c r="EO97" s="62"/>
      <c r="EP97" s="62"/>
      <c r="EQ97" s="62"/>
      <c r="ER97" s="62"/>
      <c r="ES97" s="62"/>
      <c r="ET97" s="62"/>
      <c r="EU97" s="62"/>
      <c r="EV97" s="62"/>
      <c r="EW97" s="62"/>
      <c r="EX97" s="62"/>
      <c r="EY97" s="62"/>
      <c r="EZ97" s="62"/>
      <c r="FA97" s="62"/>
      <c r="FB97" s="62"/>
      <c r="FC97" s="62"/>
      <c r="FD97" s="62"/>
      <c r="FE97" s="62"/>
      <c r="FF97" s="62"/>
      <c r="FG97" s="62"/>
      <c r="FH97" s="62"/>
      <c r="FI97" s="62"/>
      <c r="FJ97" s="62"/>
      <c r="FK97" s="62"/>
      <c r="FL97" s="62"/>
      <c r="FM97" s="62"/>
      <c r="FN97" s="62"/>
      <c r="FO97" s="62"/>
      <c r="FP97" s="62"/>
      <c r="FQ97" s="62"/>
      <c r="FR97" s="62"/>
      <c r="FS97" s="62"/>
      <c r="FT97" s="62"/>
      <c r="FU97" s="62"/>
      <c r="FV97" s="62"/>
      <c r="FW97" s="62"/>
      <c r="FX97" s="62"/>
      <c r="FY97" s="62"/>
      <c r="FZ97" s="62"/>
      <c r="GA97" s="62"/>
      <c r="GB97" s="62"/>
      <c r="GC97" s="62"/>
      <c r="GD97" s="62"/>
      <c r="GE97" s="62"/>
      <c r="GF97" s="62"/>
      <c r="GG97" s="62"/>
      <c r="GH97" s="62"/>
      <c r="GI97" s="62"/>
      <c r="GJ97" s="62"/>
      <c r="GK97" s="62"/>
      <c r="GL97" s="62"/>
      <c r="GM97" s="62"/>
      <c r="GN97" s="62"/>
      <c r="GO97" s="62"/>
      <c r="GP97" s="62"/>
      <c r="GQ97" s="62"/>
      <c r="GR97" s="62"/>
      <c r="GS97" s="62"/>
      <c r="GT97" s="62"/>
      <c r="GU97" s="62"/>
      <c r="GV97" s="62"/>
      <c r="GW97" s="62"/>
      <c r="GX97" s="62"/>
      <c r="GY97" s="62"/>
      <c r="GZ97" s="62"/>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row>
    <row r="98" ht="19.95" customHeight="1"/>
  </sheetData>
  <autoFilter ref="A2:AM97">
    <extLst/>
  </autoFilter>
  <mergeCells count="128">
    <mergeCell ref="B1:I1"/>
    <mergeCell ref="P3:P4"/>
    <mergeCell ref="P7:P9"/>
    <mergeCell ref="Q3:Q4"/>
    <mergeCell ref="Q7:Q9"/>
    <mergeCell ref="R3:R4"/>
    <mergeCell ref="R7:R9"/>
    <mergeCell ref="T3:T4"/>
    <mergeCell ref="T7:T9"/>
    <mergeCell ref="T11:T12"/>
    <mergeCell ref="T13:T14"/>
    <mergeCell ref="T17:T20"/>
    <mergeCell ref="T22:T23"/>
    <mergeCell ref="T26:T30"/>
    <mergeCell ref="T31:T34"/>
    <mergeCell ref="T35:T39"/>
    <mergeCell ref="T40:T42"/>
    <mergeCell ref="T43:T44"/>
    <mergeCell ref="T45:T52"/>
    <mergeCell ref="T53:T54"/>
    <mergeCell ref="T55:T56"/>
    <mergeCell ref="T57:T58"/>
    <mergeCell ref="T59:T60"/>
    <mergeCell ref="T61:T62"/>
    <mergeCell ref="T63:T64"/>
    <mergeCell ref="T65:T66"/>
    <mergeCell ref="T70:T71"/>
    <mergeCell ref="T76:T77"/>
    <mergeCell ref="T78:T79"/>
    <mergeCell ref="T83:T87"/>
    <mergeCell ref="T92:T93"/>
    <mergeCell ref="T94:T97"/>
    <mergeCell ref="AA11:AA12"/>
    <mergeCell ref="AA13:AA14"/>
    <mergeCell ref="AA17:AA20"/>
    <mergeCell ref="AA22:AA23"/>
    <mergeCell ref="AA26:AA30"/>
    <mergeCell ref="AA31:AA34"/>
    <mergeCell ref="AA35:AA39"/>
    <mergeCell ref="AA40:AA42"/>
    <mergeCell ref="AA43:AA44"/>
    <mergeCell ref="AA45:AA52"/>
    <mergeCell ref="AA53:AA54"/>
    <mergeCell ref="AA55:AA56"/>
    <mergeCell ref="AA57:AA58"/>
    <mergeCell ref="AA59:AA60"/>
    <mergeCell ref="AA61:AA62"/>
    <mergeCell ref="AA63:AA64"/>
    <mergeCell ref="AA65:AA66"/>
    <mergeCell ref="AA70:AA71"/>
    <mergeCell ref="AA76:AA77"/>
    <mergeCell ref="AA78:AA79"/>
    <mergeCell ref="AA83:AA87"/>
    <mergeCell ref="AA92:AA93"/>
    <mergeCell ref="AA94:AA97"/>
    <mergeCell ref="AC3:AC4"/>
    <mergeCell ref="AC7:AC9"/>
    <mergeCell ref="AC11:AC12"/>
    <mergeCell ref="AC13:AC14"/>
    <mergeCell ref="AC17:AC20"/>
    <mergeCell ref="AC22:AC23"/>
    <mergeCell ref="AC26:AC30"/>
    <mergeCell ref="AC31:AC34"/>
    <mergeCell ref="AC35:AC39"/>
    <mergeCell ref="AC40:AC42"/>
    <mergeCell ref="AC43:AC44"/>
    <mergeCell ref="AC45:AC52"/>
    <mergeCell ref="AC53:AC54"/>
    <mergeCell ref="AC55:AC56"/>
    <mergeCell ref="AC57:AC58"/>
    <mergeCell ref="AC59:AC60"/>
    <mergeCell ref="AC61:AC62"/>
    <mergeCell ref="AC63:AC64"/>
    <mergeCell ref="AC65:AC66"/>
    <mergeCell ref="AC76:AC77"/>
    <mergeCell ref="AC78:AC79"/>
    <mergeCell ref="AC83:AC87"/>
    <mergeCell ref="AC92:AC93"/>
    <mergeCell ref="AC94:AC97"/>
    <mergeCell ref="AD3:AD4"/>
    <mergeCell ref="AD7:AD9"/>
    <mergeCell ref="AD11:AD12"/>
    <mergeCell ref="AD13:AD14"/>
    <mergeCell ref="AD17:AD20"/>
    <mergeCell ref="AD22:AD23"/>
    <mergeCell ref="AD26:AD30"/>
    <mergeCell ref="AD31:AD34"/>
    <mergeCell ref="AD35:AD39"/>
    <mergeCell ref="AD40:AD42"/>
    <mergeCell ref="AD43:AD44"/>
    <mergeCell ref="AD45:AD52"/>
    <mergeCell ref="AD53:AD54"/>
    <mergeCell ref="AD55:AD56"/>
    <mergeCell ref="AD57:AD58"/>
    <mergeCell ref="AD59:AD60"/>
    <mergeCell ref="AD61:AD62"/>
    <mergeCell ref="AD63:AD64"/>
    <mergeCell ref="AD65:AD66"/>
    <mergeCell ref="AD76:AD77"/>
    <mergeCell ref="AD78:AD79"/>
    <mergeCell ref="AD83:AD87"/>
    <mergeCell ref="AD92:AD93"/>
    <mergeCell ref="AD94:AD97"/>
    <mergeCell ref="AE3:AE4"/>
    <mergeCell ref="AE5:AE6"/>
    <mergeCell ref="AE7:AE9"/>
    <mergeCell ref="AE11:AE12"/>
    <mergeCell ref="AE13:AE14"/>
    <mergeCell ref="AE17:AE20"/>
    <mergeCell ref="AE22:AE23"/>
    <mergeCell ref="AE26:AE30"/>
    <mergeCell ref="AE31:AE34"/>
    <mergeCell ref="AE35:AE39"/>
    <mergeCell ref="AE40:AE42"/>
    <mergeCell ref="AE43:AE44"/>
    <mergeCell ref="AE45:AE52"/>
    <mergeCell ref="AE53:AE54"/>
    <mergeCell ref="AE55:AE56"/>
    <mergeCell ref="AE57:AE58"/>
    <mergeCell ref="AE59:AE60"/>
    <mergeCell ref="AE61:AE62"/>
    <mergeCell ref="AE63:AE64"/>
    <mergeCell ref="AE65:AE66"/>
    <mergeCell ref="AE76:AE77"/>
    <mergeCell ref="AE78:AE79"/>
    <mergeCell ref="AE83:AE87"/>
    <mergeCell ref="AE92:AE93"/>
    <mergeCell ref="AE94:AE97"/>
  </mergeCells>
  <printOptions horizontalCentered="1"/>
  <pageMargins left="0.35" right="0.35" top="0.59" bottom="0.59" header="0.51" footer="0.51"/>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tabSelected="1" workbookViewId="0">
      <selection activeCell="B4" sqref="B4"/>
    </sheetView>
  </sheetViews>
  <sheetFormatPr defaultColWidth="9" defaultRowHeight="14.25" outlineLevelRow="7" outlineLevelCol="7"/>
  <cols>
    <col min="1" max="1" width="10.5" customWidth="1"/>
    <col min="2" max="2" width="15" customWidth="1"/>
    <col min="3" max="3" width="10.125" customWidth="1"/>
    <col min="4" max="4" width="6.75" customWidth="1"/>
    <col min="5" max="5" width="45" customWidth="1"/>
    <col min="6" max="6" width="14.375" customWidth="1"/>
    <col min="7" max="7" width="9.375" customWidth="1"/>
    <col min="8" max="8" width="9.5" customWidth="1"/>
  </cols>
  <sheetData>
    <row r="1" ht="33" customHeight="1" spans="1:8">
      <c r="A1" s="1" t="s">
        <v>498</v>
      </c>
      <c r="B1" s="1"/>
      <c r="C1" s="1"/>
      <c r="D1" s="1"/>
      <c r="E1" s="1"/>
      <c r="F1" s="1"/>
      <c r="G1" s="1"/>
      <c r="H1" s="1"/>
    </row>
    <row r="2" ht="36" customHeight="1" spans="1:8">
      <c r="A2" s="2" t="s">
        <v>499</v>
      </c>
      <c r="B2" s="2" t="s">
        <v>500</v>
      </c>
      <c r="C2" s="2" t="s">
        <v>2</v>
      </c>
      <c r="D2" s="2" t="s">
        <v>501</v>
      </c>
      <c r="E2" s="2" t="s">
        <v>4</v>
      </c>
      <c r="F2" s="2" t="s">
        <v>5</v>
      </c>
      <c r="G2" s="2" t="s">
        <v>6</v>
      </c>
      <c r="H2" s="2" t="s">
        <v>7</v>
      </c>
    </row>
    <row r="3" ht="82" customHeight="1" spans="1:8">
      <c r="A3" s="3">
        <v>22201101</v>
      </c>
      <c r="B3" s="4" t="s">
        <v>502</v>
      </c>
      <c r="C3" s="5" t="s">
        <v>503</v>
      </c>
      <c r="D3" s="3">
        <v>31</v>
      </c>
      <c r="E3" s="6" t="s">
        <v>504</v>
      </c>
      <c r="F3" s="5" t="s">
        <v>179</v>
      </c>
      <c r="G3" s="7" t="s">
        <v>239</v>
      </c>
      <c r="H3" s="8" t="s">
        <v>105</v>
      </c>
    </row>
    <row r="4" ht="66" customHeight="1" spans="1:8">
      <c r="A4" s="3">
        <v>22201102</v>
      </c>
      <c r="B4" s="4" t="s">
        <v>505</v>
      </c>
      <c r="C4" s="5" t="s">
        <v>503</v>
      </c>
      <c r="D4" s="3">
        <v>28</v>
      </c>
      <c r="E4" s="6" t="s">
        <v>506</v>
      </c>
      <c r="F4" s="5" t="s">
        <v>179</v>
      </c>
      <c r="G4" s="7" t="s">
        <v>239</v>
      </c>
      <c r="H4" s="8" t="s">
        <v>105</v>
      </c>
    </row>
    <row r="5" ht="56" customHeight="1" spans="1:8">
      <c r="A5" s="3">
        <v>22201103</v>
      </c>
      <c r="B5" s="4" t="s">
        <v>507</v>
      </c>
      <c r="C5" s="5" t="s">
        <v>503</v>
      </c>
      <c r="D5" s="3">
        <v>8</v>
      </c>
      <c r="E5" s="6" t="s">
        <v>508</v>
      </c>
      <c r="F5" s="5" t="s">
        <v>179</v>
      </c>
      <c r="G5" s="7" t="s">
        <v>239</v>
      </c>
      <c r="H5" s="8" t="s">
        <v>105</v>
      </c>
    </row>
    <row r="6" ht="66" customHeight="1" spans="1:8">
      <c r="A6" s="3">
        <v>22201104</v>
      </c>
      <c r="B6" s="4" t="s">
        <v>509</v>
      </c>
      <c r="C6" s="5" t="s">
        <v>503</v>
      </c>
      <c r="D6" s="3">
        <v>7</v>
      </c>
      <c r="E6" s="6" t="s">
        <v>510</v>
      </c>
      <c r="F6" s="5" t="s">
        <v>179</v>
      </c>
      <c r="G6" s="7" t="s">
        <v>239</v>
      </c>
      <c r="H6" s="8" t="s">
        <v>105</v>
      </c>
    </row>
    <row r="7" ht="42" customHeight="1" spans="1:8">
      <c r="A7" s="3">
        <v>22201105</v>
      </c>
      <c r="B7" s="4" t="s">
        <v>511</v>
      </c>
      <c r="C7" s="5" t="s">
        <v>503</v>
      </c>
      <c r="D7" s="3">
        <v>2</v>
      </c>
      <c r="E7" s="6" t="s">
        <v>512</v>
      </c>
      <c r="F7" s="5" t="s">
        <v>179</v>
      </c>
      <c r="G7" s="7" t="s">
        <v>239</v>
      </c>
      <c r="H7" s="8" t="s">
        <v>105</v>
      </c>
    </row>
    <row r="8" ht="107" customHeight="1" spans="1:8">
      <c r="A8" s="6" t="s">
        <v>513</v>
      </c>
      <c r="B8" s="6"/>
      <c r="C8" s="6"/>
      <c r="D8" s="6"/>
      <c r="E8" s="6"/>
      <c r="F8" s="6"/>
      <c r="G8" s="6"/>
      <c r="H8" s="6"/>
    </row>
  </sheetData>
  <mergeCells count="2">
    <mergeCell ref="A1:H1"/>
    <mergeCell ref="A8:H8"/>
  </mergeCells>
  <pageMargins left="0.7" right="0.7" top="0.472222222222222"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13" workbookViewId="0">
      <selection activeCell="D9" sqref="D9"/>
    </sheetView>
  </sheetViews>
  <sheetFormatPr defaultColWidth="9" defaultRowHeight="14.25" outlineLevelCol="7"/>
  <cols>
    <col min="1" max="1" width="11.5" style="217" customWidth="1"/>
    <col min="2" max="2" width="10.3" customWidth="1"/>
    <col min="3" max="3" width="9.6" customWidth="1"/>
    <col min="4" max="4" width="8.8" customWidth="1"/>
    <col min="5" max="5" width="35.7" customWidth="1"/>
    <col min="6" max="6" width="19.1" style="184" customWidth="1"/>
    <col min="7" max="7" width="9.9" customWidth="1"/>
    <col min="8" max="8" width="28.5" customWidth="1"/>
  </cols>
  <sheetData>
    <row r="1" ht="28.5" spans="1:8">
      <c r="A1" s="18" t="s">
        <v>0</v>
      </c>
      <c r="B1" s="18" t="s">
        <v>1</v>
      </c>
      <c r="C1" s="19" t="s">
        <v>2</v>
      </c>
      <c r="D1" s="19" t="s">
        <v>3</v>
      </c>
      <c r="E1" s="19" t="s">
        <v>4</v>
      </c>
      <c r="F1" s="218" t="s">
        <v>5</v>
      </c>
      <c r="G1" s="19" t="s">
        <v>6</v>
      </c>
      <c r="H1" s="186" t="s">
        <v>7</v>
      </c>
    </row>
    <row r="2" ht="28.5" spans="1:8">
      <c r="A2" s="25" t="s">
        <v>18</v>
      </c>
      <c r="B2" s="20" t="s">
        <v>97</v>
      </c>
      <c r="C2" s="20" t="s">
        <v>22</v>
      </c>
      <c r="D2" s="20">
        <v>2</v>
      </c>
      <c r="E2" s="20" t="s">
        <v>98</v>
      </c>
      <c r="F2" s="21" t="s">
        <v>99</v>
      </c>
      <c r="G2" s="20" t="s">
        <v>100</v>
      </c>
      <c r="H2" s="21" t="s">
        <v>101</v>
      </c>
    </row>
    <row r="3" ht="28.5" spans="1:8">
      <c r="A3" s="25" t="s">
        <v>31</v>
      </c>
      <c r="B3" s="20" t="s">
        <v>97</v>
      </c>
      <c r="C3" s="20" t="s">
        <v>22</v>
      </c>
      <c r="D3" s="20">
        <v>1</v>
      </c>
      <c r="E3" s="23" t="s">
        <v>102</v>
      </c>
      <c r="F3" s="24" t="s">
        <v>12</v>
      </c>
      <c r="G3" s="20" t="s">
        <v>23</v>
      </c>
      <c r="H3" s="21"/>
    </row>
    <row r="4" ht="28.5" spans="1:8">
      <c r="A4" s="27"/>
      <c r="B4" s="20" t="s">
        <v>97</v>
      </c>
      <c r="C4" s="20" t="s">
        <v>22</v>
      </c>
      <c r="D4" s="20">
        <v>3</v>
      </c>
      <c r="E4" s="20" t="s">
        <v>102</v>
      </c>
      <c r="F4" s="21" t="s">
        <v>99</v>
      </c>
      <c r="G4" s="20" t="s">
        <v>100</v>
      </c>
      <c r="H4" s="22"/>
    </row>
    <row r="5" ht="28.5" spans="1:8">
      <c r="A5" s="20" t="s">
        <v>103</v>
      </c>
      <c r="B5" s="20" t="s">
        <v>97</v>
      </c>
      <c r="C5" s="20" t="s">
        <v>22</v>
      </c>
      <c r="D5" s="20">
        <v>1</v>
      </c>
      <c r="E5" s="23" t="s">
        <v>104</v>
      </c>
      <c r="F5" s="21" t="s">
        <v>99</v>
      </c>
      <c r="G5" s="20" t="s">
        <v>23</v>
      </c>
      <c r="H5" s="21" t="s">
        <v>105</v>
      </c>
    </row>
    <row r="6" spans="1:8">
      <c r="A6" s="25" t="s">
        <v>39</v>
      </c>
      <c r="B6" s="20" t="s">
        <v>97</v>
      </c>
      <c r="C6" s="20" t="s">
        <v>22</v>
      </c>
      <c r="D6" s="20">
        <v>1</v>
      </c>
      <c r="E6" s="20" t="s">
        <v>106</v>
      </c>
      <c r="F6" s="21" t="s">
        <v>99</v>
      </c>
      <c r="G6" s="20" t="s">
        <v>107</v>
      </c>
      <c r="H6" s="21"/>
    </row>
    <row r="7" spans="1:8">
      <c r="A7" s="25" t="s">
        <v>46</v>
      </c>
      <c r="B7" s="20" t="s">
        <v>97</v>
      </c>
      <c r="C7" s="20" t="s">
        <v>22</v>
      </c>
      <c r="D7" s="20">
        <v>1</v>
      </c>
      <c r="E7" s="20" t="s">
        <v>108</v>
      </c>
      <c r="F7" s="21" t="s">
        <v>99</v>
      </c>
      <c r="G7" s="20" t="s">
        <v>23</v>
      </c>
      <c r="H7" s="22" t="s">
        <v>109</v>
      </c>
    </row>
    <row r="8" spans="1:8">
      <c r="A8" s="25" t="s">
        <v>55</v>
      </c>
      <c r="B8" s="20" t="s">
        <v>97</v>
      </c>
      <c r="C8" s="20" t="s">
        <v>22</v>
      </c>
      <c r="D8" s="20">
        <v>1</v>
      </c>
      <c r="E8" s="20" t="s">
        <v>110</v>
      </c>
      <c r="F8" s="21" t="s">
        <v>99</v>
      </c>
      <c r="G8" s="20" t="s">
        <v>100</v>
      </c>
      <c r="H8" s="22"/>
    </row>
    <row r="9" spans="1:8">
      <c r="A9" s="25" t="s">
        <v>73</v>
      </c>
      <c r="B9" s="20" t="s">
        <v>97</v>
      </c>
      <c r="C9" s="20" t="s">
        <v>22</v>
      </c>
      <c r="D9" s="20">
        <v>2</v>
      </c>
      <c r="E9" s="20" t="s">
        <v>111</v>
      </c>
      <c r="F9" s="21" t="s">
        <v>99</v>
      </c>
      <c r="G9" s="20" t="s">
        <v>107</v>
      </c>
      <c r="H9" s="22"/>
    </row>
    <row r="10" ht="42.75" spans="1:8">
      <c r="A10" s="20" t="s">
        <v>112</v>
      </c>
      <c r="B10" s="20" t="s">
        <v>97</v>
      </c>
      <c r="C10" s="20" t="s">
        <v>22</v>
      </c>
      <c r="D10" s="20">
        <v>1</v>
      </c>
      <c r="E10" s="23" t="s">
        <v>113</v>
      </c>
      <c r="F10" s="21" t="s">
        <v>12</v>
      </c>
      <c r="G10" s="20" t="s">
        <v>114</v>
      </c>
      <c r="H10" s="22" t="s">
        <v>115</v>
      </c>
    </row>
    <row r="11" ht="28.5" spans="1:8">
      <c r="A11" s="20" t="s">
        <v>116</v>
      </c>
      <c r="B11" s="20" t="s">
        <v>97</v>
      </c>
      <c r="C11" s="20" t="s">
        <v>117</v>
      </c>
      <c r="D11" s="20">
        <v>1</v>
      </c>
      <c r="E11" s="23" t="s">
        <v>118</v>
      </c>
      <c r="F11" s="21" t="s">
        <v>12</v>
      </c>
      <c r="G11" s="20" t="s">
        <v>23</v>
      </c>
      <c r="H11" s="22" t="s">
        <v>119</v>
      </c>
    </row>
    <row r="12" ht="42.75" spans="1:8">
      <c r="A12" s="20" t="s">
        <v>120</v>
      </c>
      <c r="B12" s="20" t="s">
        <v>97</v>
      </c>
      <c r="C12" s="20" t="s">
        <v>117</v>
      </c>
      <c r="D12" s="20">
        <v>1</v>
      </c>
      <c r="E12" s="20" t="s">
        <v>121</v>
      </c>
      <c r="F12" s="21" t="s">
        <v>99</v>
      </c>
      <c r="G12" s="20" t="s">
        <v>114</v>
      </c>
      <c r="H12" s="22" t="s">
        <v>122</v>
      </c>
    </row>
    <row r="13" spans="1:8">
      <c r="A13" s="25" t="s">
        <v>123</v>
      </c>
      <c r="B13" s="56" t="s">
        <v>97</v>
      </c>
      <c r="C13" s="56" t="s">
        <v>22</v>
      </c>
      <c r="D13" s="56">
        <v>1</v>
      </c>
      <c r="E13" s="219" t="s">
        <v>124</v>
      </c>
      <c r="F13" s="21" t="s">
        <v>99</v>
      </c>
      <c r="G13" s="56">
        <v>22</v>
      </c>
      <c r="H13" s="196" t="s">
        <v>125</v>
      </c>
    </row>
    <row r="14" spans="1:8">
      <c r="A14" s="27"/>
      <c r="B14" s="56" t="s">
        <v>97</v>
      </c>
      <c r="C14" s="56" t="s">
        <v>22</v>
      </c>
      <c r="D14" s="56">
        <v>1</v>
      </c>
      <c r="E14" s="56" t="s">
        <v>126</v>
      </c>
      <c r="F14" s="21" t="s">
        <v>99</v>
      </c>
      <c r="G14" s="56">
        <v>22</v>
      </c>
      <c r="H14" s="196" t="s">
        <v>125</v>
      </c>
    </row>
    <row r="15" ht="28.5" spans="1:8">
      <c r="A15" s="34" t="s">
        <v>127</v>
      </c>
      <c r="B15" s="34" t="s">
        <v>128</v>
      </c>
      <c r="C15" s="34" t="s">
        <v>117</v>
      </c>
      <c r="D15" s="34">
        <v>1</v>
      </c>
      <c r="E15" s="34" t="s">
        <v>129</v>
      </c>
      <c r="F15" s="198" t="s">
        <v>130</v>
      </c>
      <c r="G15" s="20" t="s">
        <v>114</v>
      </c>
      <c r="H15" s="34" t="s">
        <v>131</v>
      </c>
    </row>
    <row r="16" spans="1:8">
      <c r="A16" s="31" t="s">
        <v>83</v>
      </c>
      <c r="B16" s="34" t="s">
        <v>97</v>
      </c>
      <c r="C16" s="34" t="s">
        <v>22</v>
      </c>
      <c r="D16" s="34">
        <v>1</v>
      </c>
      <c r="E16" s="34" t="s">
        <v>132</v>
      </c>
      <c r="F16" s="21" t="s">
        <v>99</v>
      </c>
      <c r="G16" s="20" t="s">
        <v>114</v>
      </c>
      <c r="H16" s="34" t="s">
        <v>133</v>
      </c>
    </row>
    <row r="17" ht="28.5" spans="1:8">
      <c r="A17" s="32"/>
      <c r="B17" s="34" t="s">
        <v>97</v>
      </c>
      <c r="C17" s="34" t="s">
        <v>22</v>
      </c>
      <c r="D17" s="34">
        <v>1</v>
      </c>
      <c r="E17" s="34" t="s">
        <v>134</v>
      </c>
      <c r="F17" s="21" t="s">
        <v>99</v>
      </c>
      <c r="G17" s="20" t="s">
        <v>114</v>
      </c>
      <c r="H17" s="34" t="s">
        <v>135</v>
      </c>
    </row>
    <row r="18" ht="28.5" spans="1:8">
      <c r="A18" s="34" t="s">
        <v>136</v>
      </c>
      <c r="B18" s="34" t="s">
        <v>97</v>
      </c>
      <c r="C18" s="34" t="s">
        <v>10</v>
      </c>
      <c r="D18" s="34">
        <v>1</v>
      </c>
      <c r="E18" s="34" t="s">
        <v>42</v>
      </c>
      <c r="F18" s="198" t="s">
        <v>12</v>
      </c>
      <c r="G18" s="34" t="s">
        <v>23</v>
      </c>
      <c r="H18" s="34" t="s">
        <v>137</v>
      </c>
    </row>
    <row r="19" spans="1:8">
      <c r="A19" s="42" t="s">
        <v>89</v>
      </c>
      <c r="B19" s="59" t="s">
        <v>97</v>
      </c>
      <c r="C19" s="59" t="s">
        <v>138</v>
      </c>
      <c r="D19" s="59">
        <v>65</v>
      </c>
      <c r="E19" s="59" t="s">
        <v>91</v>
      </c>
      <c r="F19" s="21" t="s">
        <v>99</v>
      </c>
      <c r="G19" s="20" t="s">
        <v>139</v>
      </c>
      <c r="H19" s="59"/>
    </row>
    <row r="20" ht="42.75" spans="1:8">
      <c r="A20" s="138" t="s">
        <v>140</v>
      </c>
      <c r="B20" s="138" t="s">
        <v>97</v>
      </c>
      <c r="C20" s="138" t="s">
        <v>117</v>
      </c>
      <c r="D20" s="138">
        <v>1</v>
      </c>
      <c r="E20" s="138" t="s">
        <v>141</v>
      </c>
      <c r="F20" s="198" t="s">
        <v>12</v>
      </c>
      <c r="G20" s="138" t="s">
        <v>142</v>
      </c>
      <c r="H20" s="138" t="s">
        <v>143</v>
      </c>
    </row>
    <row r="21" hidden="1" spans="4:4">
      <c r="D21">
        <f>SUM(D2:D20)</f>
        <v>87</v>
      </c>
    </row>
    <row r="22" ht="42.75" spans="1:8">
      <c r="A22" s="20" t="s">
        <v>144</v>
      </c>
      <c r="B22" s="220" t="s">
        <v>97</v>
      </c>
      <c r="C22" s="20" t="s">
        <v>22</v>
      </c>
      <c r="D22" s="20">
        <v>2</v>
      </c>
      <c r="E22" s="20" t="s">
        <v>145</v>
      </c>
      <c r="F22" s="198" t="s">
        <v>12</v>
      </c>
      <c r="G22" s="20" t="s">
        <v>146</v>
      </c>
      <c r="H22" s="21"/>
    </row>
    <row r="23" spans="4:4">
      <c r="D23" s="221">
        <v>89</v>
      </c>
    </row>
  </sheetData>
  <autoFilter ref="A1:H23">
    <extLst/>
  </autoFilter>
  <mergeCells count="3">
    <mergeCell ref="A3:A4"/>
    <mergeCell ref="A13:A14"/>
    <mergeCell ref="A16:A17"/>
  </mergeCells>
  <printOptions horizontalCentered="1"/>
  <pageMargins left="0.15748031496063" right="0.15748031496063" top="0.748031496062992" bottom="0.15748031496063" header="0.236220472440945" footer="0.15748031496063"/>
  <pageSetup paperSize="9" orientation="landscape"/>
  <headerFooter>
    <oddHeader>&amp;C&amp;"宋体,加粗"&amp;22天津医科大学总医院2022年度代理制、派遣制岗位申报汇总</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Y99"/>
  <sheetViews>
    <sheetView workbookViewId="0">
      <pane xSplit="1" topLeftCell="B1" activePane="topRight" state="frozen"/>
      <selection/>
      <selection pane="topRight" activeCell="C2" sqref="C2"/>
    </sheetView>
  </sheetViews>
  <sheetFormatPr defaultColWidth="8.9" defaultRowHeight="14.25"/>
  <cols>
    <col min="1" max="1" width="12.6" customWidth="1"/>
    <col min="2" max="2" width="9.7" customWidth="1"/>
    <col min="3" max="4" width="10" customWidth="1"/>
    <col min="5" max="5" width="25.9" customWidth="1"/>
    <col min="6" max="6" width="26.5" customWidth="1"/>
    <col min="7" max="7" width="9.1" customWidth="1"/>
    <col min="8" max="8" width="33.6" style="184" customWidth="1"/>
    <col min="9" max="9" width="22" hidden="1" customWidth="1"/>
    <col min="10" max="10" width="14.9" style="14" hidden="1" customWidth="1"/>
    <col min="11" max="11" width="8.9" style="14" hidden="1" customWidth="1"/>
    <col min="12" max="30" width="8.9" style="14"/>
    <col min="31" max="32" width="12.6" style="14" customWidth="1"/>
    <col min="33" max="39" width="8.9" style="14"/>
  </cols>
  <sheetData>
    <row r="1" ht="30.75" customHeight="1" spans="2:9">
      <c r="B1" s="16" t="s">
        <v>147</v>
      </c>
      <c r="C1" s="16"/>
      <c r="D1" s="16"/>
      <c r="E1" s="16"/>
      <c r="F1" s="16"/>
      <c r="G1" s="16"/>
      <c r="H1" s="185"/>
      <c r="I1" s="16"/>
    </row>
    <row r="2" ht="85.5" spans="1:39">
      <c r="A2" s="17" t="s">
        <v>0</v>
      </c>
      <c r="B2" s="18" t="s">
        <v>1</v>
      </c>
      <c r="C2" s="19" t="s">
        <v>2</v>
      </c>
      <c r="D2" s="19" t="s">
        <v>3</v>
      </c>
      <c r="E2" s="19" t="s">
        <v>4</v>
      </c>
      <c r="F2" s="18" t="s">
        <v>5</v>
      </c>
      <c r="G2" s="19" t="s">
        <v>6</v>
      </c>
      <c r="H2" s="186" t="s">
        <v>7</v>
      </c>
      <c r="I2" s="28" t="s">
        <v>148</v>
      </c>
      <c r="J2" s="29" t="s">
        <v>149</v>
      </c>
      <c r="K2" s="29" t="s">
        <v>150</v>
      </c>
      <c r="L2" s="29" t="s">
        <v>151</v>
      </c>
      <c r="M2" s="29" t="s">
        <v>152</v>
      </c>
      <c r="N2" s="29" t="s">
        <v>153</v>
      </c>
      <c r="O2" s="29" t="s">
        <v>154</v>
      </c>
      <c r="P2" s="29" t="s">
        <v>155</v>
      </c>
      <c r="Q2" s="29" t="s">
        <v>156</v>
      </c>
      <c r="R2" s="29" t="s">
        <v>157</v>
      </c>
      <c r="S2" s="46" t="s">
        <v>158</v>
      </c>
      <c r="T2" s="47" t="s">
        <v>159</v>
      </c>
      <c r="U2" s="29" t="s">
        <v>160</v>
      </c>
      <c r="V2" s="29" t="s">
        <v>161</v>
      </c>
      <c r="W2" s="29" t="s">
        <v>162</v>
      </c>
      <c r="X2" s="29" t="s">
        <v>163</v>
      </c>
      <c r="Y2" s="29" t="s">
        <v>117</v>
      </c>
      <c r="Z2" s="29" t="s">
        <v>164</v>
      </c>
      <c r="AA2" s="29" t="s">
        <v>165</v>
      </c>
      <c r="AB2" s="29" t="s">
        <v>166</v>
      </c>
      <c r="AC2" s="187" t="s">
        <v>167</v>
      </c>
      <c r="AD2" s="29" t="s">
        <v>168</v>
      </c>
      <c r="AE2" s="49" t="s">
        <v>169</v>
      </c>
      <c r="AF2" s="49" t="s">
        <v>170</v>
      </c>
      <c r="AG2" s="49" t="s">
        <v>171</v>
      </c>
      <c r="AH2" s="49" t="s">
        <v>172</v>
      </c>
      <c r="AI2" s="49" t="s">
        <v>173</v>
      </c>
      <c r="AJ2" s="49" t="s">
        <v>174</v>
      </c>
      <c r="AK2" s="49" t="s">
        <v>175</v>
      </c>
      <c r="AL2" s="54" t="s">
        <v>176</v>
      </c>
      <c r="AM2" s="55" t="s">
        <v>177</v>
      </c>
    </row>
    <row r="3" s="179" customFormat="1" ht="30" hidden="1" customHeight="1" spans="1:39">
      <c r="A3" s="20" t="s">
        <v>8</v>
      </c>
      <c r="B3" s="20" t="s">
        <v>9</v>
      </c>
      <c r="C3" s="20" t="s">
        <v>10</v>
      </c>
      <c r="D3" s="20">
        <v>1</v>
      </c>
      <c r="E3" s="20" t="s">
        <v>178</v>
      </c>
      <c r="F3" s="20" t="s">
        <v>179</v>
      </c>
      <c r="G3" s="20" t="s">
        <v>180</v>
      </c>
      <c r="H3" s="21" t="s">
        <v>14</v>
      </c>
      <c r="I3" s="30" t="s">
        <v>181</v>
      </c>
      <c r="J3" s="31"/>
      <c r="K3" s="31"/>
      <c r="L3" s="50">
        <v>0</v>
      </c>
      <c r="M3" s="50">
        <v>0</v>
      </c>
      <c r="N3" s="50">
        <v>0</v>
      </c>
      <c r="O3" s="50">
        <v>0</v>
      </c>
      <c r="P3" s="50">
        <v>0</v>
      </c>
      <c r="Q3" s="50" t="s">
        <v>182</v>
      </c>
      <c r="R3" s="50" t="s">
        <v>182</v>
      </c>
      <c r="S3" s="50">
        <f>VLOOKUP(A:A,Sheet6!A:C,3,0)</f>
        <v>80</v>
      </c>
      <c r="T3" s="50">
        <v>128</v>
      </c>
      <c r="U3" s="50">
        <v>116</v>
      </c>
      <c r="V3" s="50">
        <v>40</v>
      </c>
      <c r="W3" s="50">
        <v>76</v>
      </c>
      <c r="X3" s="50">
        <v>0</v>
      </c>
      <c r="Y3" s="50">
        <v>0</v>
      </c>
      <c r="Z3" s="50">
        <v>66822</v>
      </c>
      <c r="AA3" s="50">
        <v>1791</v>
      </c>
      <c r="AB3" s="50"/>
      <c r="AC3" s="206">
        <v>0.731</v>
      </c>
      <c r="AD3" s="50">
        <v>8</v>
      </c>
      <c r="AE3" s="207">
        <v>1670.55</v>
      </c>
      <c r="AF3" s="50">
        <f>AA3/V3</f>
        <v>44.775</v>
      </c>
      <c r="AG3" s="50">
        <f>S3*0.8</f>
        <v>64</v>
      </c>
      <c r="AH3" s="50"/>
      <c r="AI3" s="50"/>
      <c r="AJ3" s="50"/>
      <c r="AK3" s="50"/>
      <c r="AL3" s="50"/>
      <c r="AM3" s="50"/>
    </row>
    <row r="4" s="179" customFormat="1" ht="30" hidden="1" customHeight="1" spans="1:39">
      <c r="A4" s="20" t="s">
        <v>8</v>
      </c>
      <c r="B4" s="20" t="s">
        <v>9</v>
      </c>
      <c r="C4" s="20" t="s">
        <v>10</v>
      </c>
      <c r="D4" s="20">
        <v>1</v>
      </c>
      <c r="E4" s="20" t="s">
        <v>183</v>
      </c>
      <c r="F4" s="20" t="s">
        <v>12</v>
      </c>
      <c r="G4" s="20" t="s">
        <v>13</v>
      </c>
      <c r="H4" s="21"/>
      <c r="I4" s="30" t="s">
        <v>181</v>
      </c>
      <c r="J4" s="32"/>
      <c r="K4" s="32"/>
      <c r="L4" s="202"/>
      <c r="M4" s="202"/>
      <c r="N4" s="202"/>
      <c r="O4" s="202"/>
      <c r="P4" s="202"/>
      <c r="Q4" s="202"/>
      <c r="R4" s="202"/>
      <c r="S4" s="202"/>
      <c r="T4" s="202"/>
      <c r="U4" s="202"/>
      <c r="V4" s="202"/>
      <c r="W4" s="202"/>
      <c r="X4" s="202"/>
      <c r="Y4" s="202"/>
      <c r="Z4" s="202"/>
      <c r="AA4" s="202"/>
      <c r="AB4" s="202"/>
      <c r="AC4" s="208"/>
      <c r="AD4" s="202"/>
      <c r="AE4" s="209"/>
      <c r="AF4" s="202"/>
      <c r="AG4" s="202"/>
      <c r="AH4" s="202"/>
      <c r="AI4" s="202"/>
      <c r="AJ4" s="202"/>
      <c r="AK4" s="202"/>
      <c r="AL4" s="202"/>
      <c r="AM4" s="202"/>
    </row>
    <row r="5" s="179" customFormat="1" ht="30" hidden="1" customHeight="1" spans="1:39">
      <c r="A5" s="20" t="s">
        <v>184</v>
      </c>
      <c r="B5" s="20" t="s">
        <v>9</v>
      </c>
      <c r="C5" s="20" t="s">
        <v>10</v>
      </c>
      <c r="D5" s="20">
        <v>3</v>
      </c>
      <c r="E5" s="20" t="s">
        <v>185</v>
      </c>
      <c r="F5" s="20" t="s">
        <v>179</v>
      </c>
      <c r="G5" s="20" t="s">
        <v>180</v>
      </c>
      <c r="H5" s="21" t="s">
        <v>14</v>
      </c>
      <c r="I5" s="30"/>
      <c r="J5" s="33"/>
      <c r="K5" s="33"/>
      <c r="L5" s="34" t="s">
        <v>186</v>
      </c>
      <c r="M5" s="34">
        <v>0</v>
      </c>
      <c r="N5" s="34" t="s">
        <v>187</v>
      </c>
      <c r="O5" s="34" t="s">
        <v>187</v>
      </c>
      <c r="P5" s="34">
        <v>0</v>
      </c>
      <c r="Q5" s="34" t="s">
        <v>188</v>
      </c>
      <c r="R5" s="34" t="s">
        <v>182</v>
      </c>
      <c r="S5" s="31">
        <f>VLOOKUP(A:A,Sheet6!A:C,3,0)</f>
        <v>168</v>
      </c>
      <c r="T5" s="34">
        <v>268.8</v>
      </c>
      <c r="U5" s="34">
        <v>178</v>
      </c>
      <c r="V5" s="34">
        <v>75</v>
      </c>
      <c r="W5" s="34">
        <v>91</v>
      </c>
      <c r="X5" s="34">
        <v>11</v>
      </c>
      <c r="Y5" s="34">
        <v>1</v>
      </c>
      <c r="Z5" s="34">
        <v>229216</v>
      </c>
      <c r="AA5" s="34">
        <v>4347</v>
      </c>
      <c r="AB5" s="34"/>
      <c r="AC5" s="51">
        <v>0.88</v>
      </c>
      <c r="AD5" s="34">
        <v>12.3</v>
      </c>
      <c r="AE5" s="190">
        <v>3056.21333333333</v>
      </c>
      <c r="AF5" s="34">
        <f>AA5/V5</f>
        <v>57.96</v>
      </c>
      <c r="AG5" s="34">
        <f>S5*0.8</f>
        <v>134.4</v>
      </c>
      <c r="AH5" s="34"/>
      <c r="AI5" s="34"/>
      <c r="AJ5" s="34"/>
      <c r="AK5" s="34"/>
      <c r="AL5" s="34"/>
      <c r="AM5" s="34"/>
    </row>
    <row r="6" s="179" customFormat="1" ht="30" hidden="1" customHeight="1" spans="1:39">
      <c r="A6" s="20" t="s">
        <v>15</v>
      </c>
      <c r="B6" s="20" t="s">
        <v>9</v>
      </c>
      <c r="C6" s="20" t="s">
        <v>10</v>
      </c>
      <c r="D6" s="20">
        <v>1</v>
      </c>
      <c r="E6" s="20" t="s">
        <v>189</v>
      </c>
      <c r="F6" s="20" t="s">
        <v>190</v>
      </c>
      <c r="G6" s="20" t="s">
        <v>13</v>
      </c>
      <c r="H6" s="21" t="s">
        <v>191</v>
      </c>
      <c r="I6" s="30" t="s">
        <v>192</v>
      </c>
      <c r="J6" s="33"/>
      <c r="K6" s="33"/>
      <c r="L6" s="34">
        <v>0</v>
      </c>
      <c r="M6" s="34">
        <v>0</v>
      </c>
      <c r="N6" s="34" t="s">
        <v>193</v>
      </c>
      <c r="O6" s="34" t="s">
        <v>193</v>
      </c>
      <c r="P6" s="34">
        <v>0</v>
      </c>
      <c r="Q6" s="34" t="s">
        <v>193</v>
      </c>
      <c r="R6" s="34" t="s">
        <v>193</v>
      </c>
      <c r="S6" s="31"/>
      <c r="T6" s="34"/>
      <c r="U6" s="34">
        <v>5</v>
      </c>
      <c r="V6" s="34">
        <v>3</v>
      </c>
      <c r="W6" s="34">
        <v>2</v>
      </c>
      <c r="X6" s="34">
        <v>0</v>
      </c>
      <c r="Y6" s="34">
        <v>0</v>
      </c>
      <c r="Z6" s="34">
        <v>8606</v>
      </c>
      <c r="AA6" s="34"/>
      <c r="AB6" s="34"/>
      <c r="AC6" s="51"/>
      <c r="AD6" s="34"/>
      <c r="AE6" s="190">
        <f>Z6/V6</f>
        <v>2868.66666666667</v>
      </c>
      <c r="AF6" s="34"/>
      <c r="AG6" s="34">
        <f>S6*0.8</f>
        <v>0</v>
      </c>
      <c r="AH6" s="34"/>
      <c r="AI6" s="34"/>
      <c r="AJ6" s="34"/>
      <c r="AK6" s="34"/>
      <c r="AL6" s="34"/>
      <c r="AM6" s="34"/>
    </row>
    <row r="7" s="179" customFormat="1" ht="63" hidden="1" customHeight="1" spans="1:39">
      <c r="A7" s="201" t="s">
        <v>18</v>
      </c>
      <c r="B7" s="20" t="s">
        <v>9</v>
      </c>
      <c r="C7" s="20" t="s">
        <v>10</v>
      </c>
      <c r="D7" s="20">
        <v>2</v>
      </c>
      <c r="E7" s="20" t="s">
        <v>194</v>
      </c>
      <c r="F7" s="20" t="s">
        <v>12</v>
      </c>
      <c r="G7" s="20" t="s">
        <v>20</v>
      </c>
      <c r="H7" s="21" t="s">
        <v>21</v>
      </c>
      <c r="I7" s="35" t="s">
        <v>195</v>
      </c>
      <c r="J7" s="31"/>
      <c r="K7" s="31"/>
      <c r="L7" s="50" t="s">
        <v>196</v>
      </c>
      <c r="M7" s="50">
        <v>0</v>
      </c>
      <c r="N7" s="50" t="s">
        <v>197</v>
      </c>
      <c r="O7" s="50" t="s">
        <v>198</v>
      </c>
      <c r="P7" s="50" t="s">
        <v>188</v>
      </c>
      <c r="Q7" s="50" t="s">
        <v>199</v>
      </c>
      <c r="R7" s="50" t="s">
        <v>200</v>
      </c>
      <c r="S7" s="50">
        <f>VLOOKUP(A:A,Sheet6!A:C,3,0)</f>
        <v>54</v>
      </c>
      <c r="T7" s="50">
        <v>86.4</v>
      </c>
      <c r="U7" s="50">
        <v>73</v>
      </c>
      <c r="V7" s="50">
        <v>16</v>
      </c>
      <c r="W7" s="50">
        <v>23</v>
      </c>
      <c r="X7" s="50">
        <v>34</v>
      </c>
      <c r="Y7" s="50">
        <v>0</v>
      </c>
      <c r="Z7" s="50">
        <v>3936</v>
      </c>
      <c r="AA7" s="50">
        <v>426</v>
      </c>
      <c r="AB7" s="50"/>
      <c r="AC7" s="206">
        <v>1.132</v>
      </c>
      <c r="AD7" s="50">
        <v>28.6</v>
      </c>
      <c r="AE7" s="207">
        <v>246</v>
      </c>
      <c r="AF7" s="50">
        <f>AA7/V7</f>
        <v>26.625</v>
      </c>
      <c r="AG7" s="50">
        <f>S7*0.8</f>
        <v>43.2</v>
      </c>
      <c r="AH7" s="50"/>
      <c r="AI7" s="50"/>
      <c r="AJ7" s="50"/>
      <c r="AK7" s="50"/>
      <c r="AL7" s="50"/>
      <c r="AM7" s="50"/>
    </row>
    <row r="8" s="179" customFormat="1" ht="52.95" hidden="1" customHeight="1" spans="1:39">
      <c r="A8" s="201" t="s">
        <v>18</v>
      </c>
      <c r="B8" s="20" t="s">
        <v>9</v>
      </c>
      <c r="C8" s="20" t="s">
        <v>22</v>
      </c>
      <c r="D8" s="20">
        <v>1</v>
      </c>
      <c r="E8" s="20" t="s">
        <v>98</v>
      </c>
      <c r="F8" s="20" t="s">
        <v>12</v>
      </c>
      <c r="G8" s="20" t="s">
        <v>23</v>
      </c>
      <c r="H8" s="21" t="s">
        <v>24</v>
      </c>
      <c r="I8" s="35" t="s">
        <v>98</v>
      </c>
      <c r="J8" s="36"/>
      <c r="K8" s="36"/>
      <c r="L8" s="52"/>
      <c r="M8" s="52"/>
      <c r="N8" s="52"/>
      <c r="O8" s="52"/>
      <c r="P8" s="52"/>
      <c r="Q8" s="52"/>
      <c r="R8" s="52"/>
      <c r="S8" s="52"/>
      <c r="T8" s="52"/>
      <c r="U8" s="52"/>
      <c r="V8" s="52"/>
      <c r="W8" s="52"/>
      <c r="X8" s="52"/>
      <c r="Y8" s="52"/>
      <c r="Z8" s="52"/>
      <c r="AA8" s="52"/>
      <c r="AB8" s="52"/>
      <c r="AC8" s="210"/>
      <c r="AD8" s="52"/>
      <c r="AE8" s="211"/>
      <c r="AF8" s="52"/>
      <c r="AG8" s="52"/>
      <c r="AH8" s="52"/>
      <c r="AI8" s="52"/>
      <c r="AJ8" s="52"/>
      <c r="AK8" s="52"/>
      <c r="AL8" s="52"/>
      <c r="AM8" s="52"/>
    </row>
    <row r="9" s="179" customFormat="1" ht="30" customHeight="1" spans="1:39">
      <c r="A9" s="201" t="s">
        <v>18</v>
      </c>
      <c r="B9" s="20" t="s">
        <v>97</v>
      </c>
      <c r="C9" s="20" t="s">
        <v>22</v>
      </c>
      <c r="D9" s="20">
        <v>2</v>
      </c>
      <c r="E9" s="20" t="s">
        <v>98</v>
      </c>
      <c r="F9" s="20" t="s">
        <v>201</v>
      </c>
      <c r="G9" s="20" t="s">
        <v>100</v>
      </c>
      <c r="H9" s="21" t="s">
        <v>101</v>
      </c>
      <c r="I9" s="35" t="s">
        <v>98</v>
      </c>
      <c r="J9" s="32"/>
      <c r="K9" s="32"/>
      <c r="L9" s="202"/>
      <c r="M9" s="202"/>
      <c r="N9" s="202"/>
      <c r="O9" s="202"/>
      <c r="P9" s="202"/>
      <c r="Q9" s="202"/>
      <c r="R9" s="202"/>
      <c r="S9" s="202"/>
      <c r="T9" s="202"/>
      <c r="U9" s="202"/>
      <c r="V9" s="202"/>
      <c r="W9" s="202"/>
      <c r="X9" s="202"/>
      <c r="Y9" s="202"/>
      <c r="Z9" s="202"/>
      <c r="AA9" s="202"/>
      <c r="AB9" s="202"/>
      <c r="AC9" s="208"/>
      <c r="AD9" s="202"/>
      <c r="AE9" s="209"/>
      <c r="AF9" s="202"/>
      <c r="AG9" s="202"/>
      <c r="AH9" s="202"/>
      <c r="AI9" s="202"/>
      <c r="AJ9" s="202"/>
      <c r="AK9" s="202"/>
      <c r="AL9" s="202"/>
      <c r="AM9" s="202"/>
    </row>
    <row r="10" s="179" customFormat="1" ht="70.95" hidden="1" customHeight="1" spans="1:39">
      <c r="A10" s="20" t="s">
        <v>144</v>
      </c>
      <c r="B10" s="20" t="s">
        <v>9</v>
      </c>
      <c r="C10" s="20" t="s">
        <v>22</v>
      </c>
      <c r="D10" s="20">
        <v>2</v>
      </c>
      <c r="E10" s="20" t="s">
        <v>145</v>
      </c>
      <c r="F10" s="20" t="s">
        <v>202</v>
      </c>
      <c r="G10" s="20" t="s">
        <v>146</v>
      </c>
      <c r="H10" s="21"/>
      <c r="I10" s="37" t="s">
        <v>203</v>
      </c>
      <c r="J10" s="33"/>
      <c r="K10" s="33"/>
      <c r="L10" s="34">
        <v>0</v>
      </c>
      <c r="M10" s="34" t="s">
        <v>204</v>
      </c>
      <c r="N10" s="34"/>
      <c r="O10" s="34">
        <v>0</v>
      </c>
      <c r="P10" s="34">
        <v>0</v>
      </c>
      <c r="Q10" s="34" t="s">
        <v>205</v>
      </c>
      <c r="R10" s="34">
        <v>0</v>
      </c>
      <c r="S10" s="31"/>
      <c r="T10" s="34"/>
      <c r="U10" s="34">
        <v>21</v>
      </c>
      <c r="V10" s="34">
        <v>0</v>
      </c>
      <c r="W10" s="34">
        <v>0</v>
      </c>
      <c r="X10" s="34">
        <v>0</v>
      </c>
      <c r="Y10" s="34">
        <v>21</v>
      </c>
      <c r="Z10" s="34"/>
      <c r="AA10" s="34"/>
      <c r="AB10" s="34"/>
      <c r="AC10" s="51"/>
      <c r="AD10" s="34"/>
      <c r="AE10" s="190"/>
      <c r="AF10" s="34"/>
      <c r="AG10" s="34"/>
      <c r="AH10" s="34"/>
      <c r="AI10" s="34"/>
      <c r="AJ10" s="34"/>
      <c r="AK10" s="34"/>
      <c r="AL10" s="34"/>
      <c r="AM10" s="34"/>
    </row>
    <row r="11" s="179" customFormat="1" ht="30" hidden="1" customHeight="1" spans="1:39">
      <c r="A11" s="201" t="s">
        <v>25</v>
      </c>
      <c r="B11" s="20" t="s">
        <v>9</v>
      </c>
      <c r="C11" s="20" t="s">
        <v>10</v>
      </c>
      <c r="D11" s="20">
        <v>1</v>
      </c>
      <c r="E11" s="20" t="s">
        <v>42</v>
      </c>
      <c r="F11" s="20" t="s">
        <v>179</v>
      </c>
      <c r="G11" s="20" t="s">
        <v>180</v>
      </c>
      <c r="H11" s="21" t="s">
        <v>206</v>
      </c>
      <c r="I11" s="30">
        <v>66</v>
      </c>
      <c r="J11" s="31"/>
      <c r="K11" s="31"/>
      <c r="L11" s="50" t="s">
        <v>207</v>
      </c>
      <c r="M11" s="50">
        <v>0</v>
      </c>
      <c r="N11" s="50" t="s">
        <v>208</v>
      </c>
      <c r="O11" s="50" t="s">
        <v>198</v>
      </c>
      <c r="P11" s="50" t="s">
        <v>193</v>
      </c>
      <c r="Q11" s="50" t="s">
        <v>209</v>
      </c>
      <c r="R11" s="50">
        <v>0</v>
      </c>
      <c r="S11" s="50"/>
      <c r="T11" s="50"/>
      <c r="U11" s="50">
        <v>20</v>
      </c>
      <c r="V11" s="50">
        <v>0</v>
      </c>
      <c r="W11" s="50">
        <v>0</v>
      </c>
      <c r="X11" s="50">
        <v>20</v>
      </c>
      <c r="Y11" s="50">
        <v>0</v>
      </c>
      <c r="Z11" s="50"/>
      <c r="AA11" s="50"/>
      <c r="AB11" s="50"/>
      <c r="AC11" s="206"/>
      <c r="AD11" s="50"/>
      <c r="AE11" s="207"/>
      <c r="AF11" s="50"/>
      <c r="AG11" s="50"/>
      <c r="AH11" s="50"/>
      <c r="AI11" s="50"/>
      <c r="AJ11" s="50"/>
      <c r="AK11" s="50"/>
      <c r="AL11" s="50"/>
      <c r="AM11" s="50"/>
    </row>
    <row r="12" s="179" customFormat="1" ht="48" hidden="1" customHeight="1" spans="1:39">
      <c r="A12" s="201" t="s">
        <v>25</v>
      </c>
      <c r="B12" s="20" t="s">
        <v>9</v>
      </c>
      <c r="C12" s="20" t="s">
        <v>22</v>
      </c>
      <c r="D12" s="20">
        <v>1</v>
      </c>
      <c r="E12" s="20" t="s">
        <v>26</v>
      </c>
      <c r="F12" s="20" t="s">
        <v>12</v>
      </c>
      <c r="G12" s="20" t="s">
        <v>13</v>
      </c>
      <c r="H12" s="21" t="s">
        <v>27</v>
      </c>
      <c r="I12" s="30">
        <v>66</v>
      </c>
      <c r="J12" s="32"/>
      <c r="K12" s="32"/>
      <c r="L12" s="202"/>
      <c r="M12" s="202"/>
      <c r="N12" s="202"/>
      <c r="O12" s="202"/>
      <c r="P12" s="202"/>
      <c r="Q12" s="202"/>
      <c r="R12" s="202"/>
      <c r="S12" s="202"/>
      <c r="T12" s="202"/>
      <c r="U12" s="202"/>
      <c r="V12" s="202"/>
      <c r="W12" s="202"/>
      <c r="X12" s="202"/>
      <c r="Y12" s="202"/>
      <c r="Z12" s="202"/>
      <c r="AA12" s="202"/>
      <c r="AB12" s="202"/>
      <c r="AC12" s="208"/>
      <c r="AD12" s="202"/>
      <c r="AE12" s="209"/>
      <c r="AF12" s="202"/>
      <c r="AG12" s="202"/>
      <c r="AH12" s="202"/>
      <c r="AI12" s="202"/>
      <c r="AJ12" s="202"/>
      <c r="AK12" s="202"/>
      <c r="AL12" s="202"/>
      <c r="AM12" s="202"/>
    </row>
    <row r="13" s="179" customFormat="1" ht="30" hidden="1" customHeight="1" spans="1:39">
      <c r="A13" s="201" t="s">
        <v>28</v>
      </c>
      <c r="B13" s="20" t="s">
        <v>9</v>
      </c>
      <c r="C13" s="20" t="s">
        <v>10</v>
      </c>
      <c r="D13" s="20">
        <v>1</v>
      </c>
      <c r="E13" s="20" t="s">
        <v>210</v>
      </c>
      <c r="F13" s="20" t="s">
        <v>179</v>
      </c>
      <c r="G13" s="20" t="s">
        <v>180</v>
      </c>
      <c r="H13" s="21" t="s">
        <v>14</v>
      </c>
      <c r="I13" s="30" t="s">
        <v>211</v>
      </c>
      <c r="J13" s="31"/>
      <c r="K13" s="31"/>
      <c r="L13" s="50" t="s">
        <v>212</v>
      </c>
      <c r="M13" s="50">
        <v>0</v>
      </c>
      <c r="N13" s="50" t="s">
        <v>193</v>
      </c>
      <c r="O13" s="50" t="s">
        <v>193</v>
      </c>
      <c r="P13" s="50">
        <v>0</v>
      </c>
      <c r="Q13" s="50" t="s">
        <v>182</v>
      </c>
      <c r="R13" s="50" t="s">
        <v>193</v>
      </c>
      <c r="S13" s="50">
        <f>VLOOKUP(A:A,Sheet6!A:C,3,0)</f>
        <v>9</v>
      </c>
      <c r="T13" s="50">
        <v>14.4</v>
      </c>
      <c r="U13" s="50">
        <v>13</v>
      </c>
      <c r="V13" s="50">
        <v>5</v>
      </c>
      <c r="W13" s="50">
        <v>8</v>
      </c>
      <c r="X13" s="50">
        <v>0</v>
      </c>
      <c r="Y13" s="50">
        <v>0</v>
      </c>
      <c r="Z13" s="50">
        <v>4101</v>
      </c>
      <c r="AA13" s="50">
        <v>332</v>
      </c>
      <c r="AB13" s="50"/>
      <c r="AC13" s="206">
        <v>0.879</v>
      </c>
      <c r="AD13" s="50">
        <v>7.7</v>
      </c>
      <c r="AE13" s="207">
        <f>Z13/V13</f>
        <v>820.2</v>
      </c>
      <c r="AF13" s="50">
        <f>AA13/V13</f>
        <v>66.4</v>
      </c>
      <c r="AG13" s="50">
        <f>S13*0.8</f>
        <v>7.2</v>
      </c>
      <c r="AH13" s="50"/>
      <c r="AI13" s="50"/>
      <c r="AJ13" s="50"/>
      <c r="AK13" s="50"/>
      <c r="AL13" s="50"/>
      <c r="AM13" s="50"/>
    </row>
    <row r="14" s="179" customFormat="1" ht="30" hidden="1" customHeight="1" spans="1:39">
      <c r="A14" s="201" t="s">
        <v>28</v>
      </c>
      <c r="B14" s="20" t="s">
        <v>9</v>
      </c>
      <c r="C14" s="20" t="s">
        <v>10</v>
      </c>
      <c r="D14" s="20">
        <v>1</v>
      </c>
      <c r="E14" s="20" t="s">
        <v>29</v>
      </c>
      <c r="F14" s="20" t="s">
        <v>12</v>
      </c>
      <c r="G14" s="20" t="s">
        <v>13</v>
      </c>
      <c r="H14" s="21"/>
      <c r="I14" s="30" t="s">
        <v>213</v>
      </c>
      <c r="J14" s="32"/>
      <c r="K14" s="32"/>
      <c r="L14" s="202"/>
      <c r="M14" s="202"/>
      <c r="N14" s="202"/>
      <c r="O14" s="202"/>
      <c r="P14" s="202"/>
      <c r="Q14" s="202"/>
      <c r="R14" s="202"/>
      <c r="S14" s="202"/>
      <c r="T14" s="202"/>
      <c r="U14" s="202"/>
      <c r="V14" s="202"/>
      <c r="W14" s="202"/>
      <c r="X14" s="202"/>
      <c r="Y14" s="202"/>
      <c r="Z14" s="202"/>
      <c r="AA14" s="202"/>
      <c r="AB14" s="202"/>
      <c r="AC14" s="208"/>
      <c r="AD14" s="202"/>
      <c r="AE14" s="209"/>
      <c r="AF14" s="202"/>
      <c r="AG14" s="202"/>
      <c r="AH14" s="202"/>
      <c r="AI14" s="202"/>
      <c r="AJ14" s="202"/>
      <c r="AK14" s="202"/>
      <c r="AL14" s="202"/>
      <c r="AM14" s="202"/>
    </row>
    <row r="15" s="179" customFormat="1" ht="30" hidden="1" customHeight="1" spans="1:39">
      <c r="A15" s="20" t="s">
        <v>214</v>
      </c>
      <c r="B15" s="20" t="s">
        <v>9</v>
      </c>
      <c r="C15" s="20" t="s">
        <v>10</v>
      </c>
      <c r="D15" s="20">
        <v>1</v>
      </c>
      <c r="E15" s="20" t="s">
        <v>210</v>
      </c>
      <c r="F15" s="20" t="s">
        <v>179</v>
      </c>
      <c r="G15" s="20" t="s">
        <v>180</v>
      </c>
      <c r="H15" s="21" t="s">
        <v>14</v>
      </c>
      <c r="I15" s="30"/>
      <c r="J15" s="33"/>
      <c r="K15" s="33"/>
      <c r="L15" s="34">
        <v>0</v>
      </c>
      <c r="M15" s="34">
        <v>0</v>
      </c>
      <c r="N15" s="34" t="s">
        <v>182</v>
      </c>
      <c r="O15" s="34" t="s">
        <v>182</v>
      </c>
      <c r="P15" s="34">
        <v>0</v>
      </c>
      <c r="Q15" s="34" t="s">
        <v>193</v>
      </c>
      <c r="R15" s="34" t="s">
        <v>193</v>
      </c>
      <c r="S15" s="31">
        <f>VLOOKUP(A:A,Sheet6!A:C,3,0)</f>
        <v>42</v>
      </c>
      <c r="T15" s="34">
        <v>67.2</v>
      </c>
      <c r="U15" s="34">
        <v>41</v>
      </c>
      <c r="V15" s="34">
        <v>17</v>
      </c>
      <c r="W15" s="34">
        <v>23</v>
      </c>
      <c r="X15" s="34">
        <v>1</v>
      </c>
      <c r="Y15" s="34">
        <v>0</v>
      </c>
      <c r="Z15" s="34">
        <v>14204</v>
      </c>
      <c r="AA15" s="34">
        <v>1159</v>
      </c>
      <c r="AB15" s="34"/>
      <c r="AC15" s="51">
        <v>0.981</v>
      </c>
      <c r="AD15" s="34">
        <v>12.3</v>
      </c>
      <c r="AE15" s="190">
        <v>835.529411764706</v>
      </c>
      <c r="AF15" s="34">
        <f>AA15/V15</f>
        <v>68.1764705882353</v>
      </c>
      <c r="AG15" s="34">
        <f>S15*0.8</f>
        <v>33.6</v>
      </c>
      <c r="AH15" s="34"/>
      <c r="AI15" s="34"/>
      <c r="AJ15" s="34"/>
      <c r="AK15" s="34"/>
      <c r="AL15" s="34"/>
      <c r="AM15" s="34"/>
    </row>
    <row r="16" s="179" customFormat="1" ht="30" hidden="1" customHeight="1" spans="1:39">
      <c r="A16" s="20" t="s">
        <v>30</v>
      </c>
      <c r="B16" s="20" t="s">
        <v>9</v>
      </c>
      <c r="C16" s="20" t="s">
        <v>10</v>
      </c>
      <c r="D16" s="20">
        <v>2</v>
      </c>
      <c r="E16" s="20" t="s">
        <v>215</v>
      </c>
      <c r="F16" s="20" t="s">
        <v>216</v>
      </c>
      <c r="G16" s="20" t="s">
        <v>114</v>
      </c>
      <c r="H16" s="21"/>
      <c r="I16" s="30" t="s">
        <v>217</v>
      </c>
      <c r="J16" s="33"/>
      <c r="K16" s="33"/>
      <c r="L16" s="34" t="s">
        <v>212</v>
      </c>
      <c r="M16" s="34">
        <v>0</v>
      </c>
      <c r="N16" s="34" t="s">
        <v>187</v>
      </c>
      <c r="O16" s="34" t="s">
        <v>187</v>
      </c>
      <c r="P16" s="34">
        <v>0</v>
      </c>
      <c r="Q16" s="34" t="s">
        <v>182</v>
      </c>
      <c r="R16" s="34" t="s">
        <v>193</v>
      </c>
      <c r="S16" s="31">
        <f>VLOOKUP(A:A,Sheet6!A:C,3,0)</f>
        <v>92</v>
      </c>
      <c r="T16" s="34">
        <v>147.2</v>
      </c>
      <c r="U16" s="34">
        <v>122</v>
      </c>
      <c r="V16" s="34">
        <v>53</v>
      </c>
      <c r="W16" s="34">
        <v>61</v>
      </c>
      <c r="X16" s="34">
        <v>8</v>
      </c>
      <c r="Y16" s="34">
        <v>0</v>
      </c>
      <c r="Z16" s="34">
        <v>40734</v>
      </c>
      <c r="AA16" s="34">
        <v>4280</v>
      </c>
      <c r="AB16" s="34"/>
      <c r="AC16" s="51">
        <v>1.95</v>
      </c>
      <c r="AD16" s="34">
        <v>14.8</v>
      </c>
      <c r="AE16" s="190">
        <v>768.566037735849</v>
      </c>
      <c r="AF16" s="34">
        <f>AA16/V16</f>
        <v>80.7547169811321</v>
      </c>
      <c r="AG16" s="34">
        <f>S16*0.8</f>
        <v>73.6</v>
      </c>
      <c r="AH16" s="34"/>
      <c r="AI16" s="34"/>
      <c r="AJ16" s="34"/>
      <c r="AK16" s="34"/>
      <c r="AL16" s="34"/>
      <c r="AM16" s="34"/>
    </row>
    <row r="17" s="179" customFormat="1" ht="30" hidden="1" customHeight="1" spans="1:39">
      <c r="A17" s="201" t="s">
        <v>31</v>
      </c>
      <c r="B17" s="20" t="s">
        <v>9</v>
      </c>
      <c r="C17" s="20" t="s">
        <v>10</v>
      </c>
      <c r="D17" s="20">
        <v>1</v>
      </c>
      <c r="E17" s="20" t="s">
        <v>218</v>
      </c>
      <c r="F17" s="20" t="s">
        <v>179</v>
      </c>
      <c r="G17" s="20" t="s">
        <v>180</v>
      </c>
      <c r="H17" s="21" t="s">
        <v>219</v>
      </c>
      <c r="I17" s="30"/>
      <c r="J17" s="31" t="s">
        <v>220</v>
      </c>
      <c r="K17" s="31"/>
      <c r="L17" s="50">
        <v>0</v>
      </c>
      <c r="M17" s="50">
        <v>0</v>
      </c>
      <c r="N17" s="50" t="s">
        <v>221</v>
      </c>
      <c r="O17" s="50" t="s">
        <v>222</v>
      </c>
      <c r="P17" s="50" t="s">
        <v>193</v>
      </c>
      <c r="Q17" s="50" t="s">
        <v>223</v>
      </c>
      <c r="R17" s="50" t="s">
        <v>224</v>
      </c>
      <c r="S17" s="50">
        <f>VLOOKUP(A:A,Sheet6!A:C,3,0)</f>
        <v>0</v>
      </c>
      <c r="T17" s="50"/>
      <c r="U17" s="50">
        <v>127</v>
      </c>
      <c r="V17" s="50">
        <v>57</v>
      </c>
      <c r="W17" s="50">
        <v>9</v>
      </c>
      <c r="X17" s="50">
        <v>60</v>
      </c>
      <c r="Y17" s="50">
        <v>1</v>
      </c>
      <c r="Z17" s="50"/>
      <c r="AA17" s="50"/>
      <c r="AB17" s="50"/>
      <c r="AC17" s="206"/>
      <c r="AD17" s="50"/>
      <c r="AE17" s="207"/>
      <c r="AF17" s="50"/>
      <c r="AG17" s="50">
        <f>S17*0.8</f>
        <v>0</v>
      </c>
      <c r="AH17" s="50"/>
      <c r="AI17" s="50"/>
      <c r="AJ17" s="50"/>
      <c r="AK17" s="50"/>
      <c r="AL17" s="50"/>
      <c r="AM17" s="50"/>
    </row>
    <row r="18" s="179" customFormat="1" ht="30" hidden="1" customHeight="1" spans="1:39">
      <c r="A18" s="201" t="s">
        <v>31</v>
      </c>
      <c r="B18" s="20" t="s">
        <v>9</v>
      </c>
      <c r="C18" s="20" t="s">
        <v>10</v>
      </c>
      <c r="D18" s="20">
        <v>3</v>
      </c>
      <c r="E18" s="20" t="s">
        <v>225</v>
      </c>
      <c r="F18" s="20" t="s">
        <v>216</v>
      </c>
      <c r="G18" s="20" t="s">
        <v>23</v>
      </c>
      <c r="H18" s="21"/>
      <c r="I18" s="30" t="s">
        <v>226</v>
      </c>
      <c r="J18" s="36"/>
      <c r="K18" s="36"/>
      <c r="L18" s="52"/>
      <c r="M18" s="52"/>
      <c r="N18" s="52"/>
      <c r="O18" s="52"/>
      <c r="P18" s="52"/>
      <c r="Q18" s="52"/>
      <c r="R18" s="52"/>
      <c r="S18" s="52"/>
      <c r="T18" s="52"/>
      <c r="U18" s="52"/>
      <c r="V18" s="52"/>
      <c r="W18" s="52"/>
      <c r="X18" s="52"/>
      <c r="Y18" s="52"/>
      <c r="Z18" s="52"/>
      <c r="AA18" s="52"/>
      <c r="AB18" s="52"/>
      <c r="AC18" s="210"/>
      <c r="AD18" s="52"/>
      <c r="AE18" s="211"/>
      <c r="AF18" s="52"/>
      <c r="AG18" s="52"/>
      <c r="AH18" s="52"/>
      <c r="AI18" s="52"/>
      <c r="AJ18" s="52"/>
      <c r="AK18" s="52"/>
      <c r="AL18" s="52"/>
      <c r="AM18" s="52"/>
    </row>
    <row r="19" s="179" customFormat="1" ht="45" customHeight="1" spans="1:39">
      <c r="A19" s="201" t="s">
        <v>31</v>
      </c>
      <c r="B19" s="20" t="s">
        <v>97</v>
      </c>
      <c r="C19" s="20" t="s">
        <v>22</v>
      </c>
      <c r="D19" s="20">
        <v>1</v>
      </c>
      <c r="E19" s="20" t="s">
        <v>102</v>
      </c>
      <c r="F19" s="20" t="s">
        <v>216</v>
      </c>
      <c r="G19" s="20" t="s">
        <v>23</v>
      </c>
      <c r="H19" s="21"/>
      <c r="I19" s="30" t="s">
        <v>227</v>
      </c>
      <c r="J19" s="36"/>
      <c r="K19" s="36"/>
      <c r="L19" s="52"/>
      <c r="M19" s="52"/>
      <c r="N19" s="52"/>
      <c r="O19" s="52"/>
      <c r="P19" s="52"/>
      <c r="Q19" s="52"/>
      <c r="R19" s="52"/>
      <c r="S19" s="52"/>
      <c r="T19" s="52"/>
      <c r="U19" s="52"/>
      <c r="V19" s="52"/>
      <c r="W19" s="52"/>
      <c r="X19" s="52"/>
      <c r="Y19" s="52"/>
      <c r="Z19" s="52"/>
      <c r="AA19" s="52"/>
      <c r="AB19" s="52"/>
      <c r="AC19" s="210"/>
      <c r="AD19" s="52"/>
      <c r="AE19" s="211"/>
      <c r="AF19" s="52"/>
      <c r="AG19" s="52"/>
      <c r="AH19" s="52"/>
      <c r="AI19" s="52"/>
      <c r="AJ19" s="52"/>
      <c r="AK19" s="52"/>
      <c r="AL19" s="52"/>
      <c r="AM19" s="52"/>
    </row>
    <row r="20" s="179" customFormat="1" ht="51" customHeight="1" spans="1:39">
      <c r="A20" s="201" t="s">
        <v>31</v>
      </c>
      <c r="B20" s="20" t="s">
        <v>97</v>
      </c>
      <c r="C20" s="20" t="s">
        <v>22</v>
      </c>
      <c r="D20" s="20">
        <v>3</v>
      </c>
      <c r="E20" s="20" t="s">
        <v>102</v>
      </c>
      <c r="F20" s="20" t="s">
        <v>228</v>
      </c>
      <c r="G20" s="20" t="s">
        <v>100</v>
      </c>
      <c r="H20" s="22"/>
      <c r="I20" s="30" t="s">
        <v>227</v>
      </c>
      <c r="J20" s="32"/>
      <c r="K20" s="32"/>
      <c r="L20" s="202"/>
      <c r="M20" s="202"/>
      <c r="N20" s="202"/>
      <c r="O20" s="202"/>
      <c r="P20" s="202"/>
      <c r="Q20" s="202"/>
      <c r="R20" s="202"/>
      <c r="S20" s="202"/>
      <c r="T20" s="202"/>
      <c r="U20" s="202"/>
      <c r="V20" s="202"/>
      <c r="W20" s="202"/>
      <c r="X20" s="202"/>
      <c r="Y20" s="202"/>
      <c r="Z20" s="202"/>
      <c r="AA20" s="202"/>
      <c r="AB20" s="202"/>
      <c r="AC20" s="208"/>
      <c r="AD20" s="202"/>
      <c r="AE20" s="209"/>
      <c r="AF20" s="202"/>
      <c r="AG20" s="202"/>
      <c r="AH20" s="202"/>
      <c r="AI20" s="202"/>
      <c r="AJ20" s="202"/>
      <c r="AK20" s="202"/>
      <c r="AL20" s="202"/>
      <c r="AM20" s="202"/>
    </row>
    <row r="21" s="180" customFormat="1" ht="51" hidden="1" customHeight="1" spans="1:39">
      <c r="A21" s="23" t="s">
        <v>33</v>
      </c>
      <c r="B21" s="23" t="s">
        <v>9</v>
      </c>
      <c r="C21" s="23" t="s">
        <v>10</v>
      </c>
      <c r="D21" s="23">
        <v>1</v>
      </c>
      <c r="E21" s="23" t="s">
        <v>229</v>
      </c>
      <c r="F21" s="23" t="s">
        <v>216</v>
      </c>
      <c r="G21" s="23" t="s">
        <v>230</v>
      </c>
      <c r="H21" s="24" t="s">
        <v>35</v>
      </c>
      <c r="I21" s="38" t="s">
        <v>231</v>
      </c>
      <c r="J21" s="39" t="s">
        <v>232</v>
      </c>
      <c r="K21" s="39"/>
      <c r="L21" s="40">
        <v>0</v>
      </c>
      <c r="M21" s="40" t="s">
        <v>233</v>
      </c>
      <c r="N21" s="40">
        <v>0</v>
      </c>
      <c r="O21" s="40">
        <v>0</v>
      </c>
      <c r="P21" s="40">
        <v>0</v>
      </c>
      <c r="Q21" s="40" t="s">
        <v>193</v>
      </c>
      <c r="R21" s="40">
        <v>0</v>
      </c>
      <c r="S21" s="31">
        <v>24</v>
      </c>
      <c r="T21" s="40">
        <v>38.4</v>
      </c>
      <c r="U21" s="40">
        <v>56</v>
      </c>
      <c r="V21" s="40">
        <v>38</v>
      </c>
      <c r="W21" s="40">
        <v>18</v>
      </c>
      <c r="X21" s="40">
        <v>0</v>
      </c>
      <c r="Y21" s="40">
        <v>0</v>
      </c>
      <c r="Z21" s="40">
        <v>47773</v>
      </c>
      <c r="AA21" s="40">
        <v>579</v>
      </c>
      <c r="AB21" s="40"/>
      <c r="AC21" s="51">
        <v>0.862</v>
      </c>
      <c r="AD21" s="40">
        <v>13.4</v>
      </c>
      <c r="AE21" s="192">
        <v>1257.18421052632</v>
      </c>
      <c r="AF21" s="34">
        <f>AA21/V21</f>
        <v>15.2368421052632</v>
      </c>
      <c r="AG21" s="34">
        <f>S21*0.8</f>
        <v>19.2</v>
      </c>
      <c r="AH21" s="40"/>
      <c r="AI21" s="40"/>
      <c r="AJ21" s="40"/>
      <c r="AK21" s="40"/>
      <c r="AL21" s="40"/>
      <c r="AM21" s="40"/>
    </row>
    <row r="22" s="179" customFormat="1" ht="30" hidden="1" customHeight="1" spans="1:39">
      <c r="A22" s="201" t="s">
        <v>36</v>
      </c>
      <c r="B22" s="20" t="s">
        <v>9</v>
      </c>
      <c r="C22" s="20" t="s">
        <v>10</v>
      </c>
      <c r="D22" s="20">
        <v>1</v>
      </c>
      <c r="E22" s="20" t="s">
        <v>234</v>
      </c>
      <c r="F22" s="20" t="s">
        <v>179</v>
      </c>
      <c r="G22" s="20" t="s">
        <v>180</v>
      </c>
      <c r="H22" s="21" t="s">
        <v>38</v>
      </c>
      <c r="I22" s="35" t="s">
        <v>235</v>
      </c>
      <c r="J22" s="31"/>
      <c r="K22" s="31"/>
      <c r="L22" s="50">
        <v>0</v>
      </c>
      <c r="M22" s="50">
        <v>0</v>
      </c>
      <c r="N22" s="50" t="s">
        <v>193</v>
      </c>
      <c r="O22" s="50">
        <v>0</v>
      </c>
      <c r="P22" s="50" t="s">
        <v>193</v>
      </c>
      <c r="Q22" s="50" t="s">
        <v>188</v>
      </c>
      <c r="R22" s="50" t="s">
        <v>182</v>
      </c>
      <c r="S22" s="50">
        <f>VLOOKUP(A:A,Sheet6!A:C,3,0)</f>
        <v>0</v>
      </c>
      <c r="T22" s="50"/>
      <c r="U22" s="50">
        <v>6</v>
      </c>
      <c r="V22" s="50">
        <v>1</v>
      </c>
      <c r="W22" s="50">
        <v>0</v>
      </c>
      <c r="X22" s="50">
        <v>4</v>
      </c>
      <c r="Y22" s="50">
        <v>1</v>
      </c>
      <c r="Z22" s="50">
        <v>56520</v>
      </c>
      <c r="AA22" s="50"/>
      <c r="AB22" s="50"/>
      <c r="AC22" s="206"/>
      <c r="AD22" s="50"/>
      <c r="AE22" s="207">
        <v>56520</v>
      </c>
      <c r="AF22" s="50"/>
      <c r="AG22" s="50">
        <f>S22*0.8</f>
        <v>0</v>
      </c>
      <c r="AH22" s="50"/>
      <c r="AI22" s="50"/>
      <c r="AJ22" s="50"/>
      <c r="AK22" s="50"/>
      <c r="AL22" s="50"/>
      <c r="AM22" s="50"/>
    </row>
    <row r="23" s="179" customFormat="1" ht="30" hidden="1" customHeight="1" spans="1:39">
      <c r="A23" s="201" t="s">
        <v>36</v>
      </c>
      <c r="B23" s="20" t="s">
        <v>9</v>
      </c>
      <c r="C23" s="20" t="s">
        <v>10</v>
      </c>
      <c r="D23" s="20">
        <v>2</v>
      </c>
      <c r="E23" s="20" t="s">
        <v>236</v>
      </c>
      <c r="F23" s="20" t="s">
        <v>12</v>
      </c>
      <c r="G23" s="20" t="s">
        <v>13</v>
      </c>
      <c r="H23" s="21" t="s">
        <v>38</v>
      </c>
      <c r="I23" s="35" t="s">
        <v>235</v>
      </c>
      <c r="J23" s="32"/>
      <c r="K23" s="32"/>
      <c r="L23" s="202"/>
      <c r="M23" s="202"/>
      <c r="N23" s="202"/>
      <c r="O23" s="202"/>
      <c r="P23" s="202"/>
      <c r="Q23" s="202"/>
      <c r="R23" s="202"/>
      <c r="S23" s="202"/>
      <c r="T23" s="202"/>
      <c r="U23" s="202"/>
      <c r="V23" s="202"/>
      <c r="W23" s="202"/>
      <c r="X23" s="202"/>
      <c r="Y23" s="202"/>
      <c r="Z23" s="202"/>
      <c r="AA23" s="202"/>
      <c r="AB23" s="202"/>
      <c r="AC23" s="208"/>
      <c r="AD23" s="202"/>
      <c r="AE23" s="209"/>
      <c r="AF23" s="202"/>
      <c r="AG23" s="202"/>
      <c r="AH23" s="202"/>
      <c r="AI23" s="202"/>
      <c r="AJ23" s="202"/>
      <c r="AK23" s="202"/>
      <c r="AL23" s="202"/>
      <c r="AM23" s="202"/>
    </row>
    <row r="24" s="179" customFormat="1" ht="30" hidden="1" customHeight="1" spans="1:39">
      <c r="A24" s="20" t="s">
        <v>237</v>
      </c>
      <c r="B24" s="20" t="s">
        <v>9</v>
      </c>
      <c r="C24" s="20" t="s">
        <v>10</v>
      </c>
      <c r="D24" s="20">
        <v>1</v>
      </c>
      <c r="E24" s="20" t="s">
        <v>238</v>
      </c>
      <c r="F24" s="20" t="s">
        <v>179</v>
      </c>
      <c r="G24" s="20" t="s">
        <v>239</v>
      </c>
      <c r="H24" s="21" t="s">
        <v>240</v>
      </c>
      <c r="I24" s="35"/>
      <c r="J24" s="33"/>
      <c r="K24" s="33"/>
      <c r="L24" s="34" t="s">
        <v>186</v>
      </c>
      <c r="M24" s="34">
        <v>0</v>
      </c>
      <c r="N24" s="34" t="s">
        <v>209</v>
      </c>
      <c r="O24" s="34" t="s">
        <v>209</v>
      </c>
      <c r="P24" s="34">
        <v>0</v>
      </c>
      <c r="Q24" s="34" t="s">
        <v>193</v>
      </c>
      <c r="R24" s="34">
        <v>0</v>
      </c>
      <c r="S24" s="31">
        <f>VLOOKUP(A:A,Sheet6!A:C,3,0)</f>
        <v>64</v>
      </c>
      <c r="T24" s="34">
        <v>102.4</v>
      </c>
      <c r="U24" s="34">
        <v>96</v>
      </c>
      <c r="V24" s="34">
        <v>32</v>
      </c>
      <c r="W24" s="34">
        <v>61</v>
      </c>
      <c r="X24" s="34">
        <v>3</v>
      </c>
      <c r="Y24" s="34">
        <v>0</v>
      </c>
      <c r="Z24" s="34">
        <v>143346</v>
      </c>
      <c r="AA24" s="34">
        <v>3103</v>
      </c>
      <c r="AB24" s="34"/>
      <c r="AC24" s="51">
        <v>1.018</v>
      </c>
      <c r="AD24" s="34">
        <v>7.3</v>
      </c>
      <c r="AE24" s="190">
        <v>4479.5625</v>
      </c>
      <c r="AF24" s="34">
        <f>AA24/V24</f>
        <v>96.96875</v>
      </c>
      <c r="AG24" s="34">
        <f>S24*0.8</f>
        <v>51.2</v>
      </c>
      <c r="AH24" s="34"/>
      <c r="AI24" s="34"/>
      <c r="AJ24" s="34"/>
      <c r="AK24" s="34"/>
      <c r="AL24" s="34"/>
      <c r="AM24" s="34"/>
    </row>
    <row r="25" s="179" customFormat="1" ht="30" customHeight="1" spans="1:39">
      <c r="A25" s="20" t="s">
        <v>103</v>
      </c>
      <c r="B25" s="20" t="s">
        <v>97</v>
      </c>
      <c r="C25" s="20" t="s">
        <v>22</v>
      </c>
      <c r="D25" s="20">
        <v>1</v>
      </c>
      <c r="E25" s="20" t="s">
        <v>104</v>
      </c>
      <c r="F25" s="20" t="s">
        <v>241</v>
      </c>
      <c r="G25" s="23" t="s">
        <v>242</v>
      </c>
      <c r="H25" s="21" t="s">
        <v>105</v>
      </c>
      <c r="I25" s="35" t="s">
        <v>243</v>
      </c>
      <c r="J25" s="33"/>
      <c r="K25" s="33"/>
      <c r="L25" s="34">
        <v>0</v>
      </c>
      <c r="M25" s="34">
        <v>0</v>
      </c>
      <c r="N25" s="34" t="s">
        <v>193</v>
      </c>
      <c r="O25" s="34" t="s">
        <v>193</v>
      </c>
      <c r="P25" s="34">
        <v>0</v>
      </c>
      <c r="Q25" s="34" t="s">
        <v>244</v>
      </c>
      <c r="R25" s="34" t="s">
        <v>244</v>
      </c>
      <c r="S25" s="31">
        <f>VLOOKUP(A:A,Sheet6!A:C,3,0)</f>
        <v>70</v>
      </c>
      <c r="T25" s="34">
        <v>112</v>
      </c>
      <c r="U25" s="34">
        <v>48</v>
      </c>
      <c r="V25" s="34">
        <v>19</v>
      </c>
      <c r="W25" s="34">
        <v>29</v>
      </c>
      <c r="X25" s="34">
        <v>0</v>
      </c>
      <c r="Y25" s="34">
        <v>0</v>
      </c>
      <c r="Z25" s="34">
        <v>19483</v>
      </c>
      <c r="AA25" s="34">
        <v>3520</v>
      </c>
      <c r="AB25" s="34"/>
      <c r="AC25" s="51">
        <v>1.059</v>
      </c>
      <c r="AD25" s="34">
        <v>7.3</v>
      </c>
      <c r="AE25" s="190">
        <v>1025.42105263158</v>
      </c>
      <c r="AF25" s="34">
        <f>AA25/V25</f>
        <v>185.263157894737</v>
      </c>
      <c r="AG25" s="34">
        <f>S25*0.8</f>
        <v>56</v>
      </c>
      <c r="AH25" s="34"/>
      <c r="AI25" s="34"/>
      <c r="AJ25" s="34"/>
      <c r="AK25" s="34"/>
      <c r="AL25" s="34"/>
      <c r="AM25" s="34"/>
    </row>
    <row r="26" s="179" customFormat="1" ht="30" hidden="1" customHeight="1" spans="1:39">
      <c r="A26" s="201" t="s">
        <v>39</v>
      </c>
      <c r="B26" s="20" t="s">
        <v>9</v>
      </c>
      <c r="C26" s="20" t="s">
        <v>10</v>
      </c>
      <c r="D26" s="20">
        <v>3</v>
      </c>
      <c r="E26" s="20" t="s">
        <v>245</v>
      </c>
      <c r="F26" s="20" t="s">
        <v>12</v>
      </c>
      <c r="G26" s="20" t="s">
        <v>23</v>
      </c>
      <c r="H26" s="21" t="s">
        <v>41</v>
      </c>
      <c r="I26" s="41"/>
      <c r="J26" s="31"/>
      <c r="K26" s="31"/>
      <c r="L26" s="50" t="s">
        <v>196</v>
      </c>
      <c r="M26" s="50">
        <v>0</v>
      </c>
      <c r="N26" s="50" t="s">
        <v>223</v>
      </c>
      <c r="O26" s="50" t="s">
        <v>246</v>
      </c>
      <c r="P26" s="50" t="s">
        <v>246</v>
      </c>
      <c r="Q26" s="50" t="s">
        <v>221</v>
      </c>
      <c r="R26" s="50" t="s">
        <v>209</v>
      </c>
      <c r="S26" s="50">
        <f>VLOOKUP(A:A,Sheet6!A:C,3,0)</f>
        <v>69</v>
      </c>
      <c r="T26" s="50">
        <v>110.4</v>
      </c>
      <c r="U26" s="50">
        <v>171</v>
      </c>
      <c r="V26" s="50">
        <v>61</v>
      </c>
      <c r="W26" s="50">
        <v>103</v>
      </c>
      <c r="X26" s="50">
        <v>7</v>
      </c>
      <c r="Y26" s="50">
        <v>0</v>
      </c>
      <c r="Z26" s="50">
        <v>111510</v>
      </c>
      <c r="AA26" s="50">
        <v>1765</v>
      </c>
      <c r="AB26" s="50"/>
      <c r="AC26" s="206">
        <v>1.075</v>
      </c>
      <c r="AD26" s="50">
        <v>14.3</v>
      </c>
      <c r="AE26" s="207">
        <v>1828.03278688525</v>
      </c>
      <c r="AF26" s="50">
        <f>AA26/V26</f>
        <v>28.9344262295082</v>
      </c>
      <c r="AG26" s="50">
        <f>S26*0.8</f>
        <v>55.2</v>
      </c>
      <c r="AH26" s="50"/>
      <c r="AI26" s="50"/>
      <c r="AJ26" s="50"/>
      <c r="AK26" s="50"/>
      <c r="AL26" s="50"/>
      <c r="AM26" s="50"/>
    </row>
    <row r="27" s="179" customFormat="1" ht="30" hidden="1" customHeight="1" spans="1:39">
      <c r="A27" s="201" t="s">
        <v>39</v>
      </c>
      <c r="B27" s="20" t="s">
        <v>9</v>
      </c>
      <c r="C27" s="20" t="s">
        <v>10</v>
      </c>
      <c r="D27" s="20">
        <v>1</v>
      </c>
      <c r="E27" s="20" t="s">
        <v>247</v>
      </c>
      <c r="F27" s="20" t="s">
        <v>248</v>
      </c>
      <c r="G27" s="20" t="s">
        <v>239</v>
      </c>
      <c r="H27" s="22" t="s">
        <v>249</v>
      </c>
      <c r="I27" s="41"/>
      <c r="J27" s="36"/>
      <c r="K27" s="36"/>
      <c r="L27" s="52"/>
      <c r="M27" s="52"/>
      <c r="N27" s="52"/>
      <c r="O27" s="52"/>
      <c r="P27" s="52"/>
      <c r="Q27" s="52"/>
      <c r="R27" s="52"/>
      <c r="S27" s="52"/>
      <c r="T27" s="52"/>
      <c r="U27" s="52"/>
      <c r="V27" s="52"/>
      <c r="W27" s="52"/>
      <c r="X27" s="52"/>
      <c r="Y27" s="52"/>
      <c r="Z27" s="52"/>
      <c r="AA27" s="52"/>
      <c r="AB27" s="52"/>
      <c r="AC27" s="210"/>
      <c r="AD27" s="52"/>
      <c r="AE27" s="211"/>
      <c r="AF27" s="52"/>
      <c r="AG27" s="52"/>
      <c r="AH27" s="52"/>
      <c r="AI27" s="52"/>
      <c r="AJ27" s="52"/>
      <c r="AK27" s="52"/>
      <c r="AL27" s="52"/>
      <c r="AM27" s="52"/>
    </row>
    <row r="28" s="179" customFormat="1" ht="30" hidden="1" customHeight="1" spans="1:39">
      <c r="A28" s="201" t="s">
        <v>39</v>
      </c>
      <c r="B28" s="20" t="s">
        <v>9</v>
      </c>
      <c r="C28" s="20" t="s">
        <v>22</v>
      </c>
      <c r="D28" s="20">
        <v>1</v>
      </c>
      <c r="E28" s="20" t="s">
        <v>250</v>
      </c>
      <c r="F28" s="20" t="s">
        <v>12</v>
      </c>
      <c r="G28" s="20" t="s">
        <v>23</v>
      </c>
      <c r="H28" s="21" t="s">
        <v>41</v>
      </c>
      <c r="I28" s="41"/>
      <c r="J28" s="36"/>
      <c r="K28" s="36"/>
      <c r="L28" s="52"/>
      <c r="M28" s="52"/>
      <c r="N28" s="52"/>
      <c r="O28" s="52"/>
      <c r="P28" s="52"/>
      <c r="Q28" s="52"/>
      <c r="R28" s="52"/>
      <c r="S28" s="52"/>
      <c r="T28" s="52"/>
      <c r="U28" s="52"/>
      <c r="V28" s="52"/>
      <c r="W28" s="52"/>
      <c r="X28" s="52"/>
      <c r="Y28" s="52"/>
      <c r="Z28" s="52"/>
      <c r="AA28" s="52"/>
      <c r="AB28" s="52"/>
      <c r="AC28" s="210"/>
      <c r="AD28" s="52"/>
      <c r="AE28" s="211"/>
      <c r="AF28" s="52"/>
      <c r="AG28" s="52"/>
      <c r="AH28" s="52"/>
      <c r="AI28" s="52"/>
      <c r="AJ28" s="52"/>
      <c r="AK28" s="52"/>
      <c r="AL28" s="52"/>
      <c r="AM28" s="52"/>
    </row>
    <row r="29" s="179" customFormat="1" ht="30" hidden="1" customHeight="1" spans="1:39">
      <c r="A29" s="201" t="s">
        <v>39</v>
      </c>
      <c r="B29" s="20" t="s">
        <v>9</v>
      </c>
      <c r="C29" s="20" t="s">
        <v>22</v>
      </c>
      <c r="D29" s="20">
        <v>1</v>
      </c>
      <c r="E29" s="20" t="s">
        <v>251</v>
      </c>
      <c r="F29" s="20" t="s">
        <v>248</v>
      </c>
      <c r="G29" s="20" t="s">
        <v>23</v>
      </c>
      <c r="H29" s="21"/>
      <c r="I29" s="41"/>
      <c r="J29" s="36"/>
      <c r="K29" s="36"/>
      <c r="L29" s="52"/>
      <c r="M29" s="52"/>
      <c r="N29" s="52"/>
      <c r="O29" s="52"/>
      <c r="P29" s="52"/>
      <c r="Q29" s="52"/>
      <c r="R29" s="52"/>
      <c r="S29" s="52"/>
      <c r="T29" s="52"/>
      <c r="U29" s="52"/>
      <c r="V29" s="52"/>
      <c r="W29" s="52"/>
      <c r="X29" s="52"/>
      <c r="Y29" s="52"/>
      <c r="Z29" s="52"/>
      <c r="AA29" s="52"/>
      <c r="AB29" s="52"/>
      <c r="AC29" s="210"/>
      <c r="AD29" s="52"/>
      <c r="AE29" s="211"/>
      <c r="AF29" s="52"/>
      <c r="AG29" s="52"/>
      <c r="AH29" s="52"/>
      <c r="AI29" s="52"/>
      <c r="AJ29" s="52"/>
      <c r="AK29" s="52"/>
      <c r="AL29" s="52"/>
      <c r="AM29" s="52"/>
    </row>
    <row r="30" s="179" customFormat="1" ht="30" customHeight="1" spans="1:39">
      <c r="A30" s="201" t="s">
        <v>39</v>
      </c>
      <c r="B30" s="20" t="s">
        <v>97</v>
      </c>
      <c r="C30" s="20" t="s">
        <v>22</v>
      </c>
      <c r="D30" s="20">
        <v>1</v>
      </c>
      <c r="E30" s="20" t="s">
        <v>106</v>
      </c>
      <c r="F30" s="20" t="s">
        <v>241</v>
      </c>
      <c r="G30" s="20" t="s">
        <v>107</v>
      </c>
      <c r="H30" s="21"/>
      <c r="I30" s="41"/>
      <c r="J30" s="32"/>
      <c r="K30" s="32"/>
      <c r="L30" s="202"/>
      <c r="M30" s="202"/>
      <c r="N30" s="202"/>
      <c r="O30" s="202"/>
      <c r="P30" s="202"/>
      <c r="Q30" s="202"/>
      <c r="R30" s="202"/>
      <c r="S30" s="202"/>
      <c r="T30" s="202"/>
      <c r="U30" s="202"/>
      <c r="V30" s="202"/>
      <c r="W30" s="202"/>
      <c r="X30" s="202"/>
      <c r="Y30" s="202"/>
      <c r="Z30" s="202"/>
      <c r="AA30" s="202"/>
      <c r="AB30" s="202"/>
      <c r="AC30" s="208"/>
      <c r="AD30" s="202"/>
      <c r="AE30" s="209"/>
      <c r="AF30" s="202"/>
      <c r="AG30" s="202"/>
      <c r="AH30" s="202"/>
      <c r="AI30" s="202"/>
      <c r="AJ30" s="202"/>
      <c r="AK30" s="202"/>
      <c r="AL30" s="202"/>
      <c r="AM30" s="202"/>
    </row>
    <row r="31" s="181" customFormat="1" ht="30" hidden="1" customHeight="1" spans="1:39">
      <c r="A31" s="201" t="s">
        <v>252</v>
      </c>
      <c r="B31" s="20" t="s">
        <v>9</v>
      </c>
      <c r="C31" s="20" t="s">
        <v>10</v>
      </c>
      <c r="D31" s="20">
        <v>1</v>
      </c>
      <c r="E31" s="20" t="s">
        <v>253</v>
      </c>
      <c r="F31" s="20" t="s">
        <v>179</v>
      </c>
      <c r="G31" s="20" t="s">
        <v>239</v>
      </c>
      <c r="H31" s="21" t="s">
        <v>14</v>
      </c>
      <c r="I31" s="35" t="s">
        <v>105</v>
      </c>
      <c r="J31" s="42"/>
      <c r="K31" s="42"/>
      <c r="L31" s="203">
        <v>0</v>
      </c>
      <c r="M31" s="203" t="s">
        <v>254</v>
      </c>
      <c r="N31" s="203" t="s">
        <v>188</v>
      </c>
      <c r="O31" s="203" t="s">
        <v>193</v>
      </c>
      <c r="P31" s="203" t="s">
        <v>182</v>
      </c>
      <c r="Q31" s="203" t="s">
        <v>187</v>
      </c>
      <c r="R31" s="203" t="s">
        <v>244</v>
      </c>
      <c r="S31" s="50">
        <f>VLOOKUP(A:A,Sheet6!A:C,3,0)</f>
        <v>208</v>
      </c>
      <c r="T31" s="203">
        <v>332.8</v>
      </c>
      <c r="U31" s="203">
        <v>193</v>
      </c>
      <c r="V31" s="203">
        <v>96</v>
      </c>
      <c r="W31" s="203">
        <v>94</v>
      </c>
      <c r="X31" s="203">
        <v>3</v>
      </c>
      <c r="Y31" s="203">
        <v>0</v>
      </c>
      <c r="Z31" s="203">
        <v>132388</v>
      </c>
      <c r="AA31" s="203">
        <v>7249</v>
      </c>
      <c r="AB31" s="203"/>
      <c r="AC31" s="206">
        <v>1.093</v>
      </c>
      <c r="AD31" s="203">
        <v>10.8</v>
      </c>
      <c r="AE31" s="212">
        <v>1379.04166666667</v>
      </c>
      <c r="AF31" s="203">
        <f>AA31/V31</f>
        <v>75.5104166666667</v>
      </c>
      <c r="AG31" s="50">
        <f>S31*0.8</f>
        <v>166.4</v>
      </c>
      <c r="AH31" s="203"/>
      <c r="AI31" s="203"/>
      <c r="AJ31" s="203"/>
      <c r="AK31" s="203"/>
      <c r="AL31" s="203"/>
      <c r="AM31" s="203"/>
    </row>
    <row r="32" s="181" customFormat="1" ht="30" hidden="1" customHeight="1" spans="1:39">
      <c r="A32" s="201" t="s">
        <v>252</v>
      </c>
      <c r="B32" s="20" t="s">
        <v>9</v>
      </c>
      <c r="C32" s="20" t="s">
        <v>10</v>
      </c>
      <c r="D32" s="20">
        <v>1</v>
      </c>
      <c r="E32" s="20" t="s">
        <v>255</v>
      </c>
      <c r="F32" s="20" t="s">
        <v>179</v>
      </c>
      <c r="G32" s="20" t="s">
        <v>239</v>
      </c>
      <c r="H32" s="21" t="s">
        <v>256</v>
      </c>
      <c r="I32" s="35" t="s">
        <v>105</v>
      </c>
      <c r="J32" s="43"/>
      <c r="K32" s="43"/>
      <c r="L32" s="204"/>
      <c r="M32" s="204"/>
      <c r="N32" s="204"/>
      <c r="O32" s="204"/>
      <c r="P32" s="204"/>
      <c r="Q32" s="204"/>
      <c r="R32" s="204"/>
      <c r="S32" s="52"/>
      <c r="T32" s="204"/>
      <c r="U32" s="204"/>
      <c r="V32" s="204"/>
      <c r="W32" s="204"/>
      <c r="X32" s="204"/>
      <c r="Y32" s="204"/>
      <c r="Z32" s="204"/>
      <c r="AA32" s="204"/>
      <c r="AB32" s="204"/>
      <c r="AC32" s="210"/>
      <c r="AD32" s="204"/>
      <c r="AE32" s="213"/>
      <c r="AF32" s="204"/>
      <c r="AG32" s="52"/>
      <c r="AH32" s="204"/>
      <c r="AI32" s="204"/>
      <c r="AJ32" s="204"/>
      <c r="AK32" s="204"/>
      <c r="AL32" s="204"/>
      <c r="AM32" s="204"/>
    </row>
    <row r="33" s="181" customFormat="1" ht="66" hidden="1" customHeight="1" spans="1:39">
      <c r="A33" s="201" t="s">
        <v>252</v>
      </c>
      <c r="B33" s="20" t="s">
        <v>9</v>
      </c>
      <c r="C33" s="20" t="s">
        <v>10</v>
      </c>
      <c r="D33" s="20">
        <v>1</v>
      </c>
      <c r="E33" s="20" t="s">
        <v>257</v>
      </c>
      <c r="F33" s="20" t="s">
        <v>179</v>
      </c>
      <c r="G33" s="20" t="s">
        <v>239</v>
      </c>
      <c r="H33" s="21" t="s">
        <v>258</v>
      </c>
      <c r="I33" s="35" t="s">
        <v>105</v>
      </c>
      <c r="J33" s="43"/>
      <c r="K33" s="43"/>
      <c r="L33" s="204"/>
      <c r="M33" s="204"/>
      <c r="N33" s="204"/>
      <c r="O33" s="204"/>
      <c r="P33" s="204"/>
      <c r="Q33" s="204"/>
      <c r="R33" s="204"/>
      <c r="S33" s="52"/>
      <c r="T33" s="204"/>
      <c r="U33" s="204"/>
      <c r="V33" s="204"/>
      <c r="W33" s="204"/>
      <c r="X33" s="204"/>
      <c r="Y33" s="204"/>
      <c r="Z33" s="204"/>
      <c r="AA33" s="204"/>
      <c r="AB33" s="204"/>
      <c r="AC33" s="210"/>
      <c r="AD33" s="204"/>
      <c r="AE33" s="213"/>
      <c r="AF33" s="204"/>
      <c r="AG33" s="52"/>
      <c r="AH33" s="204"/>
      <c r="AI33" s="204"/>
      <c r="AJ33" s="204"/>
      <c r="AK33" s="204"/>
      <c r="AL33" s="204"/>
      <c r="AM33" s="204"/>
    </row>
    <row r="34" s="181" customFormat="1" ht="39" hidden="1" customHeight="1" spans="1:39">
      <c r="A34" s="201" t="s">
        <v>252</v>
      </c>
      <c r="B34" s="20" t="s">
        <v>9</v>
      </c>
      <c r="C34" s="20" t="s">
        <v>22</v>
      </c>
      <c r="D34" s="20">
        <v>1</v>
      </c>
      <c r="E34" s="20" t="s">
        <v>218</v>
      </c>
      <c r="F34" s="20" t="s">
        <v>179</v>
      </c>
      <c r="G34" s="20" t="s">
        <v>239</v>
      </c>
      <c r="H34" s="21" t="s">
        <v>259</v>
      </c>
      <c r="I34" s="35" t="s">
        <v>105</v>
      </c>
      <c r="J34" s="44"/>
      <c r="K34" s="44"/>
      <c r="L34" s="205"/>
      <c r="M34" s="205"/>
      <c r="N34" s="205"/>
      <c r="O34" s="205"/>
      <c r="P34" s="205"/>
      <c r="Q34" s="205"/>
      <c r="R34" s="205"/>
      <c r="S34" s="202"/>
      <c r="T34" s="205"/>
      <c r="U34" s="205"/>
      <c r="V34" s="205"/>
      <c r="W34" s="205"/>
      <c r="X34" s="205"/>
      <c r="Y34" s="205"/>
      <c r="Z34" s="205"/>
      <c r="AA34" s="205"/>
      <c r="AB34" s="205"/>
      <c r="AC34" s="208"/>
      <c r="AD34" s="205"/>
      <c r="AE34" s="214"/>
      <c r="AF34" s="205"/>
      <c r="AG34" s="202"/>
      <c r="AH34" s="205"/>
      <c r="AI34" s="205"/>
      <c r="AJ34" s="205"/>
      <c r="AK34" s="205"/>
      <c r="AL34" s="205"/>
      <c r="AM34" s="205"/>
    </row>
    <row r="35" s="179" customFormat="1" ht="30" hidden="1" customHeight="1" spans="1:39">
      <c r="A35" s="201" t="s">
        <v>43</v>
      </c>
      <c r="B35" s="20" t="s">
        <v>9</v>
      </c>
      <c r="C35" s="20" t="s">
        <v>10</v>
      </c>
      <c r="D35" s="20">
        <v>1</v>
      </c>
      <c r="E35" s="20" t="s">
        <v>260</v>
      </c>
      <c r="F35" s="20" t="s">
        <v>179</v>
      </c>
      <c r="G35" s="20" t="s">
        <v>239</v>
      </c>
      <c r="H35" s="21" t="s">
        <v>261</v>
      </c>
      <c r="I35" s="41"/>
      <c r="J35" s="31"/>
      <c r="K35" s="31"/>
      <c r="L35" s="50">
        <v>0</v>
      </c>
      <c r="M35" s="50">
        <v>0</v>
      </c>
      <c r="N35" s="50" t="s">
        <v>188</v>
      </c>
      <c r="O35" s="50" t="s">
        <v>188</v>
      </c>
      <c r="P35" s="50">
        <v>0</v>
      </c>
      <c r="Q35" s="50" t="s">
        <v>262</v>
      </c>
      <c r="R35" s="50" t="s">
        <v>262</v>
      </c>
      <c r="S35" s="50">
        <f>VLOOKUP(A:A,Sheet6!A:C,3,0)</f>
        <v>72</v>
      </c>
      <c r="T35" s="50">
        <v>115.2</v>
      </c>
      <c r="U35" s="50">
        <v>94</v>
      </c>
      <c r="V35" s="50">
        <v>35</v>
      </c>
      <c r="W35" s="50">
        <v>54</v>
      </c>
      <c r="X35" s="50">
        <v>5</v>
      </c>
      <c r="Y35" s="50">
        <v>0</v>
      </c>
      <c r="Z35" s="50">
        <v>105349</v>
      </c>
      <c r="AA35" s="50">
        <v>2892</v>
      </c>
      <c r="AB35" s="50"/>
      <c r="AC35" s="206">
        <v>1.03</v>
      </c>
      <c r="AD35" s="50">
        <v>9.4</v>
      </c>
      <c r="AE35" s="207">
        <f>Z35/V35</f>
        <v>3009.97142857143</v>
      </c>
      <c r="AF35" s="50">
        <f>AA35/V35</f>
        <v>82.6285714285714</v>
      </c>
      <c r="AG35" s="50">
        <f>S35*0.8</f>
        <v>57.6</v>
      </c>
      <c r="AH35" s="50"/>
      <c r="AI35" s="50"/>
      <c r="AJ35" s="50"/>
      <c r="AK35" s="50"/>
      <c r="AL35" s="50"/>
      <c r="AM35" s="50"/>
    </row>
    <row r="36" s="179" customFormat="1" ht="30" hidden="1" customHeight="1" spans="1:39">
      <c r="A36" s="201" t="s">
        <v>43</v>
      </c>
      <c r="B36" s="20" t="s">
        <v>9</v>
      </c>
      <c r="C36" s="20" t="s">
        <v>10</v>
      </c>
      <c r="D36" s="20">
        <v>1</v>
      </c>
      <c r="E36" s="20" t="s">
        <v>260</v>
      </c>
      <c r="F36" s="20" t="s">
        <v>179</v>
      </c>
      <c r="G36" s="20" t="s">
        <v>239</v>
      </c>
      <c r="H36" s="21" t="s">
        <v>263</v>
      </c>
      <c r="I36" s="45"/>
      <c r="J36" s="36"/>
      <c r="K36" s="36"/>
      <c r="L36" s="52"/>
      <c r="M36" s="52"/>
      <c r="N36" s="52"/>
      <c r="O36" s="52"/>
      <c r="P36" s="52"/>
      <c r="Q36" s="52"/>
      <c r="R36" s="52"/>
      <c r="S36" s="52"/>
      <c r="T36" s="52"/>
      <c r="U36" s="52"/>
      <c r="V36" s="52"/>
      <c r="W36" s="52"/>
      <c r="X36" s="52"/>
      <c r="Y36" s="52"/>
      <c r="Z36" s="52"/>
      <c r="AA36" s="52"/>
      <c r="AB36" s="52"/>
      <c r="AC36" s="210"/>
      <c r="AD36" s="52"/>
      <c r="AE36" s="211"/>
      <c r="AF36" s="52"/>
      <c r="AG36" s="52"/>
      <c r="AH36" s="52"/>
      <c r="AI36" s="52"/>
      <c r="AJ36" s="52"/>
      <c r="AK36" s="52"/>
      <c r="AL36" s="52"/>
      <c r="AM36" s="52"/>
    </row>
    <row r="37" s="179" customFormat="1" ht="30" hidden="1" customHeight="1" spans="1:39">
      <c r="A37" s="201" t="s">
        <v>43</v>
      </c>
      <c r="B37" s="20" t="s">
        <v>9</v>
      </c>
      <c r="C37" s="20" t="s">
        <v>10</v>
      </c>
      <c r="D37" s="20">
        <v>1</v>
      </c>
      <c r="E37" s="20" t="s">
        <v>260</v>
      </c>
      <c r="F37" s="20" t="s">
        <v>179</v>
      </c>
      <c r="G37" s="20" t="s">
        <v>239</v>
      </c>
      <c r="H37" s="21" t="s">
        <v>45</v>
      </c>
      <c r="I37" s="30" t="s">
        <v>43</v>
      </c>
      <c r="J37" s="36"/>
      <c r="K37" s="36"/>
      <c r="L37" s="52"/>
      <c r="M37" s="52"/>
      <c r="N37" s="52"/>
      <c r="O37" s="52"/>
      <c r="P37" s="52"/>
      <c r="Q37" s="52"/>
      <c r="R37" s="52"/>
      <c r="S37" s="52"/>
      <c r="T37" s="52"/>
      <c r="U37" s="52"/>
      <c r="V37" s="52"/>
      <c r="W37" s="52"/>
      <c r="X37" s="52"/>
      <c r="Y37" s="52"/>
      <c r="Z37" s="52"/>
      <c r="AA37" s="52"/>
      <c r="AB37" s="52"/>
      <c r="AC37" s="210"/>
      <c r="AD37" s="52"/>
      <c r="AE37" s="211"/>
      <c r="AF37" s="52"/>
      <c r="AG37" s="52"/>
      <c r="AH37" s="52"/>
      <c r="AI37" s="52"/>
      <c r="AJ37" s="52"/>
      <c r="AK37" s="52"/>
      <c r="AL37" s="52"/>
      <c r="AM37" s="52"/>
    </row>
    <row r="38" s="179" customFormat="1" ht="30" hidden="1" customHeight="1" spans="1:39">
      <c r="A38" s="201" t="s">
        <v>43</v>
      </c>
      <c r="B38" s="20" t="s">
        <v>9</v>
      </c>
      <c r="C38" s="20" t="s">
        <v>10</v>
      </c>
      <c r="D38" s="20">
        <v>1</v>
      </c>
      <c r="E38" s="20" t="s">
        <v>264</v>
      </c>
      <c r="F38" s="20" t="s">
        <v>12</v>
      </c>
      <c r="G38" s="20" t="s">
        <v>13</v>
      </c>
      <c r="H38" s="22" t="s">
        <v>265</v>
      </c>
      <c r="I38" s="30" t="s">
        <v>43</v>
      </c>
      <c r="J38" s="36"/>
      <c r="K38" s="36"/>
      <c r="L38" s="52"/>
      <c r="M38" s="52"/>
      <c r="N38" s="52"/>
      <c r="O38" s="52"/>
      <c r="P38" s="52"/>
      <c r="Q38" s="52"/>
      <c r="R38" s="52"/>
      <c r="S38" s="52"/>
      <c r="T38" s="52"/>
      <c r="U38" s="52"/>
      <c r="V38" s="52"/>
      <c r="W38" s="52"/>
      <c r="X38" s="52"/>
      <c r="Y38" s="52"/>
      <c r="Z38" s="52"/>
      <c r="AA38" s="52"/>
      <c r="AB38" s="52"/>
      <c r="AC38" s="210"/>
      <c r="AD38" s="52"/>
      <c r="AE38" s="211"/>
      <c r="AF38" s="52"/>
      <c r="AG38" s="52"/>
      <c r="AH38" s="52"/>
      <c r="AI38" s="52"/>
      <c r="AJ38" s="52"/>
      <c r="AK38" s="52"/>
      <c r="AL38" s="52"/>
      <c r="AM38" s="52"/>
    </row>
    <row r="39" s="179" customFormat="1" ht="30" hidden="1" customHeight="1" spans="1:39">
      <c r="A39" s="201" t="s">
        <v>43</v>
      </c>
      <c r="B39" s="20" t="s">
        <v>9</v>
      </c>
      <c r="C39" s="20" t="s">
        <v>10</v>
      </c>
      <c r="D39" s="20">
        <v>1</v>
      </c>
      <c r="E39" s="20" t="s">
        <v>264</v>
      </c>
      <c r="F39" s="20" t="s">
        <v>12</v>
      </c>
      <c r="G39" s="20" t="s">
        <v>20</v>
      </c>
      <c r="H39" s="22" t="s">
        <v>45</v>
      </c>
      <c r="I39" s="30" t="s">
        <v>43</v>
      </c>
      <c r="J39" s="32"/>
      <c r="K39" s="32"/>
      <c r="L39" s="202"/>
      <c r="M39" s="202"/>
      <c r="N39" s="202"/>
      <c r="O39" s="202"/>
      <c r="P39" s="202"/>
      <c r="Q39" s="202"/>
      <c r="R39" s="202"/>
      <c r="S39" s="202"/>
      <c r="T39" s="202"/>
      <c r="U39" s="202"/>
      <c r="V39" s="202"/>
      <c r="W39" s="202"/>
      <c r="X39" s="202"/>
      <c r="Y39" s="202"/>
      <c r="Z39" s="202"/>
      <c r="AA39" s="202"/>
      <c r="AB39" s="202"/>
      <c r="AC39" s="208"/>
      <c r="AD39" s="202"/>
      <c r="AE39" s="209"/>
      <c r="AF39" s="202"/>
      <c r="AG39" s="202"/>
      <c r="AH39" s="202"/>
      <c r="AI39" s="202"/>
      <c r="AJ39" s="202"/>
      <c r="AK39" s="202"/>
      <c r="AL39" s="202"/>
      <c r="AM39" s="202"/>
    </row>
    <row r="40" s="179" customFormat="1" ht="30" hidden="1" customHeight="1" spans="1:39">
      <c r="A40" s="201" t="s">
        <v>46</v>
      </c>
      <c r="B40" s="20" t="s">
        <v>9</v>
      </c>
      <c r="C40" s="20" t="s">
        <v>10</v>
      </c>
      <c r="D40" s="20">
        <v>1</v>
      </c>
      <c r="E40" s="20" t="s">
        <v>210</v>
      </c>
      <c r="F40" s="20" t="s">
        <v>179</v>
      </c>
      <c r="G40" s="20" t="s">
        <v>239</v>
      </c>
      <c r="H40" s="21" t="s">
        <v>266</v>
      </c>
      <c r="I40" s="30"/>
      <c r="J40" s="31"/>
      <c r="K40" s="31"/>
      <c r="L40" s="50" t="s">
        <v>267</v>
      </c>
      <c r="M40" s="50">
        <v>0</v>
      </c>
      <c r="N40" s="50" t="s">
        <v>188</v>
      </c>
      <c r="O40" s="50" t="s">
        <v>188</v>
      </c>
      <c r="P40" s="50">
        <v>0</v>
      </c>
      <c r="Q40" s="50" t="s">
        <v>268</v>
      </c>
      <c r="R40" s="50" t="s">
        <v>269</v>
      </c>
      <c r="S40" s="50">
        <f>VLOOKUP(A:A,Sheet6!A:C,3,0)</f>
        <v>126</v>
      </c>
      <c r="T40" s="50">
        <v>201.6</v>
      </c>
      <c r="U40" s="50">
        <v>103</v>
      </c>
      <c r="V40" s="50">
        <v>43</v>
      </c>
      <c r="W40" s="50">
        <v>57</v>
      </c>
      <c r="X40" s="50">
        <v>3</v>
      </c>
      <c r="Y40" s="50">
        <v>0</v>
      </c>
      <c r="Z40" s="50">
        <v>84020</v>
      </c>
      <c r="AA40" s="50">
        <v>2236</v>
      </c>
      <c r="AB40" s="50"/>
      <c r="AC40" s="206">
        <v>0.727</v>
      </c>
      <c r="AD40" s="50">
        <v>14.2</v>
      </c>
      <c r="AE40" s="207">
        <v>1953.95348837209</v>
      </c>
      <c r="AF40" s="50">
        <f>AA40/V40</f>
        <v>52</v>
      </c>
      <c r="AG40" s="50">
        <f>S40*0.8</f>
        <v>100.8</v>
      </c>
      <c r="AH40" s="50"/>
      <c r="AI40" s="50"/>
      <c r="AJ40" s="50"/>
      <c r="AK40" s="50"/>
      <c r="AL40" s="50"/>
      <c r="AM40" s="50"/>
    </row>
    <row r="41" s="179" customFormat="1" ht="30" hidden="1" customHeight="1" spans="1:39">
      <c r="A41" s="201" t="s">
        <v>46</v>
      </c>
      <c r="B41" s="20" t="s">
        <v>9</v>
      </c>
      <c r="C41" s="20" t="s">
        <v>47</v>
      </c>
      <c r="D41" s="20">
        <v>1</v>
      </c>
      <c r="E41" s="20" t="s">
        <v>270</v>
      </c>
      <c r="F41" s="20" t="s">
        <v>248</v>
      </c>
      <c r="G41" s="20" t="s">
        <v>23</v>
      </c>
      <c r="H41" s="22" t="s">
        <v>49</v>
      </c>
      <c r="I41" s="30" t="s">
        <v>271</v>
      </c>
      <c r="J41" s="36"/>
      <c r="K41" s="36"/>
      <c r="L41" s="52"/>
      <c r="M41" s="52"/>
      <c r="N41" s="52"/>
      <c r="O41" s="52"/>
      <c r="P41" s="52"/>
      <c r="Q41" s="52"/>
      <c r="R41" s="52"/>
      <c r="S41" s="52"/>
      <c r="T41" s="52"/>
      <c r="U41" s="52"/>
      <c r="V41" s="52"/>
      <c r="W41" s="52"/>
      <c r="X41" s="52"/>
      <c r="Y41" s="52"/>
      <c r="Z41" s="52"/>
      <c r="AA41" s="52"/>
      <c r="AB41" s="52"/>
      <c r="AC41" s="210"/>
      <c r="AD41" s="52"/>
      <c r="AE41" s="211"/>
      <c r="AF41" s="52"/>
      <c r="AG41" s="52"/>
      <c r="AH41" s="52"/>
      <c r="AI41" s="52"/>
      <c r="AJ41" s="52"/>
      <c r="AK41" s="52"/>
      <c r="AL41" s="52"/>
      <c r="AM41" s="52"/>
    </row>
    <row r="42" s="179" customFormat="1" ht="30" customHeight="1" spans="1:39">
      <c r="A42" s="201" t="s">
        <v>46</v>
      </c>
      <c r="B42" s="20" t="s">
        <v>97</v>
      </c>
      <c r="C42" s="20" t="s">
        <v>22</v>
      </c>
      <c r="D42" s="20">
        <v>1</v>
      </c>
      <c r="E42" s="20" t="s">
        <v>108</v>
      </c>
      <c r="F42" s="20" t="s">
        <v>241</v>
      </c>
      <c r="G42" s="20" t="s">
        <v>23</v>
      </c>
      <c r="H42" s="22" t="s">
        <v>109</v>
      </c>
      <c r="I42" s="30" t="s">
        <v>272</v>
      </c>
      <c r="J42" s="32"/>
      <c r="K42" s="32"/>
      <c r="L42" s="202"/>
      <c r="M42" s="202"/>
      <c r="N42" s="202"/>
      <c r="O42" s="202"/>
      <c r="P42" s="202"/>
      <c r="Q42" s="202"/>
      <c r="R42" s="202"/>
      <c r="S42" s="202"/>
      <c r="T42" s="202"/>
      <c r="U42" s="202"/>
      <c r="V42" s="202"/>
      <c r="W42" s="202"/>
      <c r="X42" s="202"/>
      <c r="Y42" s="202"/>
      <c r="Z42" s="202"/>
      <c r="AA42" s="202"/>
      <c r="AB42" s="202"/>
      <c r="AC42" s="208"/>
      <c r="AD42" s="202"/>
      <c r="AE42" s="209"/>
      <c r="AF42" s="202"/>
      <c r="AG42" s="202"/>
      <c r="AH42" s="202"/>
      <c r="AI42" s="202"/>
      <c r="AJ42" s="202"/>
      <c r="AK42" s="202"/>
      <c r="AL42" s="202"/>
      <c r="AM42" s="202"/>
    </row>
    <row r="43" s="179" customFormat="1" ht="30" hidden="1" customHeight="1" spans="1:39">
      <c r="A43" s="201" t="s">
        <v>50</v>
      </c>
      <c r="B43" s="20" t="s">
        <v>9</v>
      </c>
      <c r="C43" s="20" t="s">
        <v>10</v>
      </c>
      <c r="D43" s="20">
        <v>1</v>
      </c>
      <c r="E43" s="20" t="s">
        <v>273</v>
      </c>
      <c r="F43" s="20" t="s">
        <v>274</v>
      </c>
      <c r="G43" s="20" t="s">
        <v>100</v>
      </c>
      <c r="H43" s="22" t="s">
        <v>275</v>
      </c>
      <c r="I43" s="30" t="s">
        <v>276</v>
      </c>
      <c r="J43" s="31"/>
      <c r="K43" s="31"/>
      <c r="L43" s="50">
        <v>0</v>
      </c>
      <c r="M43" s="50">
        <v>0</v>
      </c>
      <c r="N43" s="50" t="s">
        <v>277</v>
      </c>
      <c r="O43" s="50" t="s">
        <v>277</v>
      </c>
      <c r="P43" s="50">
        <v>0</v>
      </c>
      <c r="Q43" s="50" t="s">
        <v>208</v>
      </c>
      <c r="R43" s="50" t="s">
        <v>208</v>
      </c>
      <c r="S43" s="50">
        <v>0</v>
      </c>
      <c r="T43" s="50"/>
      <c r="U43" s="50">
        <v>9</v>
      </c>
      <c r="V43" s="50">
        <v>6</v>
      </c>
      <c r="W43" s="50">
        <v>0</v>
      </c>
      <c r="X43" s="50">
        <v>3</v>
      </c>
      <c r="Y43" s="50">
        <v>0</v>
      </c>
      <c r="Z43" s="50"/>
      <c r="AA43" s="50"/>
      <c r="AB43" s="50"/>
      <c r="AC43" s="206"/>
      <c r="AD43" s="50"/>
      <c r="AE43" s="207"/>
      <c r="AF43" s="50"/>
      <c r="AG43" s="50">
        <f>S43*0.8</f>
        <v>0</v>
      </c>
      <c r="AH43" s="50"/>
      <c r="AI43" s="50"/>
      <c r="AJ43" s="50"/>
      <c r="AK43" s="50"/>
      <c r="AL43" s="50"/>
      <c r="AM43" s="50"/>
    </row>
    <row r="44" s="179" customFormat="1" ht="51" hidden="1" customHeight="1" spans="1:39">
      <c r="A44" s="201" t="s">
        <v>50</v>
      </c>
      <c r="B44" s="20" t="s">
        <v>9</v>
      </c>
      <c r="C44" s="20" t="s">
        <v>22</v>
      </c>
      <c r="D44" s="20">
        <v>2</v>
      </c>
      <c r="E44" s="20" t="s">
        <v>278</v>
      </c>
      <c r="F44" s="20" t="s">
        <v>12</v>
      </c>
      <c r="G44" s="20" t="s">
        <v>100</v>
      </c>
      <c r="H44" s="22" t="s">
        <v>54</v>
      </c>
      <c r="I44" s="30" t="s">
        <v>279</v>
      </c>
      <c r="J44" s="32"/>
      <c r="K44" s="32"/>
      <c r="L44" s="202"/>
      <c r="M44" s="202"/>
      <c r="N44" s="202"/>
      <c r="O44" s="202"/>
      <c r="P44" s="202"/>
      <c r="Q44" s="202"/>
      <c r="R44" s="202"/>
      <c r="S44" s="202"/>
      <c r="T44" s="202"/>
      <c r="U44" s="202"/>
      <c r="V44" s="202"/>
      <c r="W44" s="202"/>
      <c r="X44" s="202"/>
      <c r="Y44" s="202"/>
      <c r="Z44" s="202"/>
      <c r="AA44" s="202"/>
      <c r="AB44" s="202"/>
      <c r="AC44" s="208"/>
      <c r="AD44" s="202"/>
      <c r="AE44" s="209"/>
      <c r="AF44" s="202"/>
      <c r="AG44" s="202"/>
      <c r="AH44" s="202"/>
      <c r="AI44" s="202"/>
      <c r="AJ44" s="202"/>
      <c r="AK44" s="202"/>
      <c r="AL44" s="202"/>
      <c r="AM44" s="202"/>
    </row>
    <row r="45" s="179" customFormat="1" ht="30" hidden="1" customHeight="1" spans="1:39">
      <c r="A45" s="201" t="s">
        <v>55</v>
      </c>
      <c r="B45" s="20" t="s">
        <v>9</v>
      </c>
      <c r="C45" s="20" t="s">
        <v>10</v>
      </c>
      <c r="D45" s="20">
        <v>5</v>
      </c>
      <c r="E45" s="20" t="s">
        <v>280</v>
      </c>
      <c r="F45" s="20" t="s">
        <v>179</v>
      </c>
      <c r="G45" s="20" t="s">
        <v>281</v>
      </c>
      <c r="H45" s="21" t="s">
        <v>282</v>
      </c>
      <c r="I45" s="30" t="s">
        <v>105</v>
      </c>
      <c r="J45" s="31"/>
      <c r="K45" s="31"/>
      <c r="L45" s="50" t="s">
        <v>283</v>
      </c>
      <c r="M45" s="50" t="s">
        <v>284</v>
      </c>
      <c r="N45" s="50" t="s">
        <v>262</v>
      </c>
      <c r="O45" s="50" t="s">
        <v>188</v>
      </c>
      <c r="P45" s="50" t="s">
        <v>182</v>
      </c>
      <c r="Q45" s="50" t="s">
        <v>285</v>
      </c>
      <c r="R45" s="50" t="s">
        <v>286</v>
      </c>
      <c r="S45" s="50">
        <v>152</v>
      </c>
      <c r="T45" s="50">
        <v>243.2</v>
      </c>
      <c r="U45" s="50">
        <v>197</v>
      </c>
      <c r="V45" s="50">
        <v>85</v>
      </c>
      <c r="W45" s="50">
        <v>93</v>
      </c>
      <c r="X45" s="50">
        <v>18</v>
      </c>
      <c r="Y45" s="50">
        <v>1</v>
      </c>
      <c r="Z45" s="50">
        <v>187455</v>
      </c>
      <c r="AA45" s="50">
        <v>6379</v>
      </c>
      <c r="AB45" s="50"/>
      <c r="AC45" s="206">
        <v>0.822</v>
      </c>
      <c r="AD45" s="50">
        <v>7</v>
      </c>
      <c r="AE45" s="207">
        <v>2205.35294117647</v>
      </c>
      <c r="AF45" s="50">
        <f>AA45/V45</f>
        <v>75.0470588235294</v>
      </c>
      <c r="AG45" s="50">
        <f>S45*0.8</f>
        <v>121.6</v>
      </c>
      <c r="AH45" s="50"/>
      <c r="AI45" s="50"/>
      <c r="AJ45" s="50"/>
      <c r="AK45" s="50"/>
      <c r="AL45" s="50"/>
      <c r="AM45" s="50"/>
    </row>
    <row r="46" s="179" customFormat="1" ht="30" hidden="1" customHeight="1" spans="1:39">
      <c r="A46" s="201" t="s">
        <v>55</v>
      </c>
      <c r="B46" s="20" t="s">
        <v>9</v>
      </c>
      <c r="C46" s="20" t="s">
        <v>10</v>
      </c>
      <c r="D46" s="20">
        <v>1</v>
      </c>
      <c r="E46" s="20" t="s">
        <v>53</v>
      </c>
      <c r="F46" s="20" t="s">
        <v>12</v>
      </c>
      <c r="G46" s="20" t="s">
        <v>20</v>
      </c>
      <c r="H46" s="22" t="s">
        <v>56</v>
      </c>
      <c r="I46" s="30" t="s">
        <v>287</v>
      </c>
      <c r="J46" s="36"/>
      <c r="K46" s="36"/>
      <c r="L46" s="36"/>
      <c r="M46" s="36"/>
      <c r="N46" s="36"/>
      <c r="O46" s="36"/>
      <c r="P46" s="36"/>
      <c r="Q46" s="36"/>
      <c r="R46" s="36"/>
      <c r="S46" s="36"/>
      <c r="T46" s="36"/>
      <c r="U46" s="36"/>
      <c r="V46" s="36"/>
      <c r="W46" s="36"/>
      <c r="X46" s="36"/>
      <c r="Y46" s="36"/>
      <c r="Z46" s="36"/>
      <c r="AA46" s="36"/>
      <c r="AB46" s="36"/>
      <c r="AC46" s="53"/>
      <c r="AD46" s="36"/>
      <c r="AE46" s="191"/>
      <c r="AF46" s="36"/>
      <c r="AG46" s="36"/>
      <c r="AH46" s="36"/>
      <c r="AI46" s="36"/>
      <c r="AJ46" s="36"/>
      <c r="AK46" s="36"/>
      <c r="AL46" s="36"/>
      <c r="AM46" s="36"/>
    </row>
    <row r="47" s="179" customFormat="1" ht="46.95" hidden="1" customHeight="1" spans="1:39">
      <c r="A47" s="201" t="s">
        <v>55</v>
      </c>
      <c r="B47" s="20" t="s">
        <v>9</v>
      </c>
      <c r="C47" s="20" t="s">
        <v>10</v>
      </c>
      <c r="D47" s="20">
        <v>1</v>
      </c>
      <c r="E47" s="20" t="s">
        <v>87</v>
      </c>
      <c r="F47" s="20" t="s">
        <v>12</v>
      </c>
      <c r="G47" s="20" t="s">
        <v>13</v>
      </c>
      <c r="H47" s="22" t="s">
        <v>57</v>
      </c>
      <c r="I47" s="30" t="s">
        <v>288</v>
      </c>
      <c r="J47" s="36"/>
      <c r="K47" s="36"/>
      <c r="L47" s="36"/>
      <c r="M47" s="36"/>
      <c r="N47" s="36"/>
      <c r="O47" s="36"/>
      <c r="P47" s="36"/>
      <c r="Q47" s="36"/>
      <c r="R47" s="36"/>
      <c r="S47" s="36"/>
      <c r="T47" s="36"/>
      <c r="U47" s="36"/>
      <c r="V47" s="36"/>
      <c r="W47" s="36"/>
      <c r="X47" s="36"/>
      <c r="Y47" s="36"/>
      <c r="Z47" s="36"/>
      <c r="AA47" s="36"/>
      <c r="AB47" s="36"/>
      <c r="AC47" s="53"/>
      <c r="AD47" s="36"/>
      <c r="AE47" s="191"/>
      <c r="AF47" s="36"/>
      <c r="AG47" s="36"/>
      <c r="AH47" s="36"/>
      <c r="AI47" s="36"/>
      <c r="AJ47" s="36"/>
      <c r="AK47" s="36"/>
      <c r="AL47" s="36"/>
      <c r="AM47" s="36"/>
    </row>
    <row r="48" s="179" customFormat="1" ht="30" hidden="1" customHeight="1" spans="1:39">
      <c r="A48" s="201" t="s">
        <v>55</v>
      </c>
      <c r="B48" s="20" t="s">
        <v>9</v>
      </c>
      <c r="C48" s="20" t="s">
        <v>22</v>
      </c>
      <c r="D48" s="20">
        <v>1</v>
      </c>
      <c r="E48" s="20" t="s">
        <v>58</v>
      </c>
      <c r="F48" s="20" t="s">
        <v>12</v>
      </c>
      <c r="G48" s="20" t="s">
        <v>20</v>
      </c>
      <c r="H48" s="22" t="s">
        <v>59</v>
      </c>
      <c r="I48" s="30" t="s">
        <v>289</v>
      </c>
      <c r="J48" s="36"/>
      <c r="K48" s="36"/>
      <c r="L48" s="36"/>
      <c r="M48" s="36"/>
      <c r="N48" s="36"/>
      <c r="O48" s="36"/>
      <c r="P48" s="36"/>
      <c r="Q48" s="36"/>
      <c r="R48" s="36"/>
      <c r="S48" s="36"/>
      <c r="T48" s="36"/>
      <c r="U48" s="36"/>
      <c r="V48" s="36"/>
      <c r="W48" s="36"/>
      <c r="X48" s="36"/>
      <c r="Y48" s="36"/>
      <c r="Z48" s="36"/>
      <c r="AA48" s="36"/>
      <c r="AB48" s="36"/>
      <c r="AC48" s="53"/>
      <c r="AD48" s="36"/>
      <c r="AE48" s="191"/>
      <c r="AF48" s="36"/>
      <c r="AG48" s="36"/>
      <c r="AH48" s="36"/>
      <c r="AI48" s="36"/>
      <c r="AJ48" s="36"/>
      <c r="AK48" s="36"/>
      <c r="AL48" s="36"/>
      <c r="AM48" s="36"/>
    </row>
    <row r="49" s="179" customFormat="1" ht="79.95" hidden="1" customHeight="1" spans="1:39">
      <c r="A49" s="201" t="s">
        <v>55</v>
      </c>
      <c r="B49" s="20" t="s">
        <v>9</v>
      </c>
      <c r="C49" s="20" t="s">
        <v>22</v>
      </c>
      <c r="D49" s="20">
        <v>1</v>
      </c>
      <c r="E49" s="20" t="s">
        <v>290</v>
      </c>
      <c r="F49" s="20" t="s">
        <v>179</v>
      </c>
      <c r="G49" s="20" t="s">
        <v>291</v>
      </c>
      <c r="H49" s="21" t="s">
        <v>292</v>
      </c>
      <c r="I49" s="30" t="s">
        <v>105</v>
      </c>
      <c r="J49" s="36"/>
      <c r="K49" s="36"/>
      <c r="L49" s="52"/>
      <c r="M49" s="52"/>
      <c r="N49" s="52"/>
      <c r="O49" s="52"/>
      <c r="P49" s="52"/>
      <c r="Q49" s="52"/>
      <c r="R49" s="52"/>
      <c r="S49" s="52"/>
      <c r="T49" s="52"/>
      <c r="U49" s="52"/>
      <c r="V49" s="52"/>
      <c r="W49" s="52"/>
      <c r="X49" s="52"/>
      <c r="Y49" s="52"/>
      <c r="Z49" s="52"/>
      <c r="AA49" s="52"/>
      <c r="AB49" s="52"/>
      <c r="AC49" s="210"/>
      <c r="AD49" s="52"/>
      <c r="AE49" s="211"/>
      <c r="AF49" s="52"/>
      <c r="AG49" s="52"/>
      <c r="AH49" s="52"/>
      <c r="AI49" s="52"/>
      <c r="AJ49" s="52"/>
      <c r="AK49" s="52"/>
      <c r="AL49" s="52"/>
      <c r="AM49" s="52"/>
    </row>
    <row r="50" s="179" customFormat="1" ht="82.95" hidden="1" customHeight="1" spans="1:39">
      <c r="A50" s="201" t="s">
        <v>55</v>
      </c>
      <c r="B50" s="20" t="s">
        <v>9</v>
      </c>
      <c r="C50" s="20" t="s">
        <v>22</v>
      </c>
      <c r="D50" s="20">
        <v>2</v>
      </c>
      <c r="E50" s="20" t="s">
        <v>60</v>
      </c>
      <c r="F50" s="20" t="s">
        <v>12</v>
      </c>
      <c r="G50" s="20" t="s">
        <v>20</v>
      </c>
      <c r="H50" s="22" t="s">
        <v>61</v>
      </c>
      <c r="I50" s="30" t="s">
        <v>293</v>
      </c>
      <c r="J50" s="36"/>
      <c r="K50" s="36"/>
      <c r="L50" s="36"/>
      <c r="M50" s="36"/>
      <c r="N50" s="36"/>
      <c r="O50" s="36"/>
      <c r="P50" s="36"/>
      <c r="Q50" s="36"/>
      <c r="R50" s="36"/>
      <c r="S50" s="36"/>
      <c r="T50" s="36"/>
      <c r="U50" s="36"/>
      <c r="V50" s="36"/>
      <c r="W50" s="36"/>
      <c r="X50" s="36"/>
      <c r="Y50" s="36"/>
      <c r="Z50" s="36"/>
      <c r="AA50" s="36"/>
      <c r="AB50" s="36"/>
      <c r="AC50" s="53"/>
      <c r="AD50" s="36"/>
      <c r="AE50" s="191"/>
      <c r="AF50" s="36"/>
      <c r="AG50" s="36"/>
      <c r="AH50" s="36"/>
      <c r="AI50" s="36"/>
      <c r="AJ50" s="36"/>
      <c r="AK50" s="36"/>
      <c r="AL50" s="36"/>
      <c r="AM50" s="36"/>
    </row>
    <row r="51" s="179" customFormat="1" ht="31.05" customHeight="1" spans="1:39">
      <c r="A51" s="201" t="s">
        <v>55</v>
      </c>
      <c r="B51" s="20" t="s">
        <v>97</v>
      </c>
      <c r="C51" s="20" t="s">
        <v>22</v>
      </c>
      <c r="D51" s="20">
        <v>1</v>
      </c>
      <c r="E51" s="20" t="s">
        <v>110</v>
      </c>
      <c r="F51" s="20" t="s">
        <v>241</v>
      </c>
      <c r="G51" s="20" t="s">
        <v>100</v>
      </c>
      <c r="H51" s="22"/>
      <c r="I51" s="30" t="s">
        <v>293</v>
      </c>
      <c r="J51" s="36"/>
      <c r="K51" s="36"/>
      <c r="L51" s="36"/>
      <c r="M51" s="36"/>
      <c r="N51" s="36"/>
      <c r="O51" s="36"/>
      <c r="P51" s="36"/>
      <c r="Q51" s="36"/>
      <c r="R51" s="36"/>
      <c r="S51" s="36"/>
      <c r="T51" s="36"/>
      <c r="U51" s="36"/>
      <c r="V51" s="36"/>
      <c r="W51" s="36"/>
      <c r="X51" s="36"/>
      <c r="Y51" s="36"/>
      <c r="Z51" s="36"/>
      <c r="AA51" s="36"/>
      <c r="AB51" s="36"/>
      <c r="AC51" s="53"/>
      <c r="AD51" s="36"/>
      <c r="AE51" s="191"/>
      <c r="AF51" s="36"/>
      <c r="AG51" s="36"/>
      <c r="AH51" s="36"/>
      <c r="AI51" s="36"/>
      <c r="AJ51" s="36"/>
      <c r="AK51" s="36"/>
      <c r="AL51" s="36"/>
      <c r="AM51" s="36"/>
    </row>
    <row r="52" s="179" customFormat="1" ht="31.05" hidden="1" customHeight="1" spans="1:39">
      <c r="A52" s="201" t="s">
        <v>55</v>
      </c>
      <c r="B52" s="20" t="s">
        <v>9</v>
      </c>
      <c r="C52" s="20" t="s">
        <v>22</v>
      </c>
      <c r="D52" s="20">
        <v>1</v>
      </c>
      <c r="E52" s="20" t="s">
        <v>62</v>
      </c>
      <c r="F52" s="20" t="s">
        <v>12</v>
      </c>
      <c r="G52" s="20" t="s">
        <v>23</v>
      </c>
      <c r="H52" s="22" t="s">
        <v>63</v>
      </c>
      <c r="I52" s="30" t="s">
        <v>289</v>
      </c>
      <c r="J52" s="32"/>
      <c r="K52" s="32"/>
      <c r="L52" s="32"/>
      <c r="M52" s="32"/>
      <c r="N52" s="32"/>
      <c r="O52" s="32"/>
      <c r="P52" s="32"/>
      <c r="Q52" s="32"/>
      <c r="R52" s="32"/>
      <c r="S52" s="36"/>
      <c r="T52" s="32"/>
      <c r="U52" s="32"/>
      <c r="V52" s="32"/>
      <c r="W52" s="32"/>
      <c r="X52" s="32"/>
      <c r="Y52" s="32"/>
      <c r="Z52" s="32"/>
      <c r="AA52" s="32"/>
      <c r="AB52" s="32"/>
      <c r="AC52" s="53"/>
      <c r="AD52" s="32"/>
      <c r="AE52" s="189"/>
      <c r="AF52" s="32"/>
      <c r="AG52" s="32"/>
      <c r="AH52" s="32"/>
      <c r="AI52" s="32"/>
      <c r="AJ52" s="32"/>
      <c r="AK52" s="32"/>
      <c r="AL52" s="32"/>
      <c r="AM52" s="32"/>
    </row>
    <row r="53" s="179" customFormat="1" ht="66" hidden="1" customHeight="1" spans="1:39">
      <c r="A53" s="201" t="s">
        <v>64</v>
      </c>
      <c r="B53" s="20" t="s">
        <v>9</v>
      </c>
      <c r="C53" s="20" t="s">
        <v>22</v>
      </c>
      <c r="D53" s="20">
        <v>1</v>
      </c>
      <c r="E53" s="20" t="s">
        <v>294</v>
      </c>
      <c r="F53" s="20" t="s">
        <v>179</v>
      </c>
      <c r="G53" s="20" t="s">
        <v>239</v>
      </c>
      <c r="H53" s="21" t="s">
        <v>295</v>
      </c>
      <c r="I53" s="30" t="s">
        <v>289</v>
      </c>
      <c r="J53" s="31"/>
      <c r="K53" s="31"/>
      <c r="L53" s="50" t="s">
        <v>186</v>
      </c>
      <c r="M53" s="50">
        <v>0</v>
      </c>
      <c r="N53" s="50" t="s">
        <v>244</v>
      </c>
      <c r="O53" s="50" t="s">
        <v>244</v>
      </c>
      <c r="P53" s="50">
        <v>0</v>
      </c>
      <c r="Q53" s="50" t="s">
        <v>198</v>
      </c>
      <c r="R53" s="50" t="s">
        <v>198</v>
      </c>
      <c r="S53" s="50">
        <v>0</v>
      </c>
      <c r="T53" s="50"/>
      <c r="U53" s="50">
        <v>18</v>
      </c>
      <c r="V53" s="50">
        <v>3</v>
      </c>
      <c r="W53" s="50">
        <v>1</v>
      </c>
      <c r="X53" s="50">
        <v>13</v>
      </c>
      <c r="Y53" s="50">
        <v>1</v>
      </c>
      <c r="Z53" s="50"/>
      <c r="AA53" s="50"/>
      <c r="AB53" s="50"/>
      <c r="AC53" s="206"/>
      <c r="AD53" s="50"/>
      <c r="AE53" s="207"/>
      <c r="AF53" s="50"/>
      <c r="AG53" s="50">
        <f>S53*0.8</f>
        <v>0</v>
      </c>
      <c r="AH53" s="50"/>
      <c r="AI53" s="50"/>
      <c r="AJ53" s="50"/>
      <c r="AK53" s="50"/>
      <c r="AL53" s="50"/>
      <c r="AM53" s="50"/>
    </row>
    <row r="54" s="179" customFormat="1" ht="43.95" hidden="1" customHeight="1" spans="1:39">
      <c r="A54" s="201" t="s">
        <v>64</v>
      </c>
      <c r="B54" s="20" t="s">
        <v>9</v>
      </c>
      <c r="C54" s="20" t="s">
        <v>22</v>
      </c>
      <c r="D54" s="20">
        <v>1</v>
      </c>
      <c r="E54" s="20" t="s">
        <v>296</v>
      </c>
      <c r="F54" s="20" t="s">
        <v>216</v>
      </c>
      <c r="G54" s="20" t="s">
        <v>23</v>
      </c>
      <c r="H54" s="22" t="s">
        <v>297</v>
      </c>
      <c r="I54" s="30" t="s">
        <v>289</v>
      </c>
      <c r="J54" s="32"/>
      <c r="K54" s="32"/>
      <c r="L54" s="202"/>
      <c r="M54" s="202"/>
      <c r="N54" s="202"/>
      <c r="O54" s="202"/>
      <c r="P54" s="202"/>
      <c r="Q54" s="202"/>
      <c r="R54" s="202"/>
      <c r="S54" s="202"/>
      <c r="T54" s="202"/>
      <c r="U54" s="202"/>
      <c r="V54" s="202"/>
      <c r="W54" s="202"/>
      <c r="X54" s="202"/>
      <c r="Y54" s="202"/>
      <c r="Z54" s="202"/>
      <c r="AA54" s="202"/>
      <c r="AB54" s="202"/>
      <c r="AC54" s="208"/>
      <c r="AD54" s="202"/>
      <c r="AE54" s="209"/>
      <c r="AF54" s="202"/>
      <c r="AG54" s="202"/>
      <c r="AH54" s="202"/>
      <c r="AI54" s="202"/>
      <c r="AJ54" s="202"/>
      <c r="AK54" s="202"/>
      <c r="AL54" s="202"/>
      <c r="AM54" s="202"/>
    </row>
    <row r="55" s="179" customFormat="1" ht="54" hidden="1" customHeight="1" spans="1:39">
      <c r="A55" s="201" t="s">
        <v>67</v>
      </c>
      <c r="B55" s="20" t="s">
        <v>9</v>
      </c>
      <c r="C55" s="20" t="s">
        <v>10</v>
      </c>
      <c r="D55" s="20">
        <v>1</v>
      </c>
      <c r="E55" s="20" t="s">
        <v>218</v>
      </c>
      <c r="F55" s="20" t="s">
        <v>179</v>
      </c>
      <c r="G55" s="20" t="s">
        <v>239</v>
      </c>
      <c r="H55" s="21" t="s">
        <v>298</v>
      </c>
      <c r="I55" s="30" t="s">
        <v>299</v>
      </c>
      <c r="J55" s="31"/>
      <c r="K55" s="31"/>
      <c r="L55" s="50" t="s">
        <v>267</v>
      </c>
      <c r="M55" s="50" t="s">
        <v>300</v>
      </c>
      <c r="N55" s="50" t="s">
        <v>193</v>
      </c>
      <c r="O55" s="50">
        <v>0</v>
      </c>
      <c r="P55" s="50" t="s">
        <v>193</v>
      </c>
      <c r="Q55" s="50" t="s">
        <v>209</v>
      </c>
      <c r="R55" s="50" t="s">
        <v>244</v>
      </c>
      <c r="S55" s="50">
        <f>VLOOKUP(A:A,Sheet6!A:C,3,0)</f>
        <v>14</v>
      </c>
      <c r="T55" s="50">
        <v>22.4</v>
      </c>
      <c r="U55" s="50">
        <v>39</v>
      </c>
      <c r="V55" s="50">
        <v>17</v>
      </c>
      <c r="W55" s="50">
        <v>12</v>
      </c>
      <c r="X55" s="50">
        <v>10</v>
      </c>
      <c r="Y55" s="50">
        <v>0</v>
      </c>
      <c r="Z55" s="50">
        <v>64977</v>
      </c>
      <c r="AA55" s="50">
        <v>1113</v>
      </c>
      <c r="AB55" s="50"/>
      <c r="AC55" s="206">
        <v>1.025</v>
      </c>
      <c r="AD55" s="50">
        <v>4.5</v>
      </c>
      <c r="AE55" s="207">
        <v>3822.17647058824</v>
      </c>
      <c r="AF55" s="50">
        <f>AA55/V55</f>
        <v>65.4705882352941</v>
      </c>
      <c r="AG55" s="50">
        <f>S55*0.8</f>
        <v>11.2</v>
      </c>
      <c r="AH55" s="50"/>
      <c r="AI55" s="50"/>
      <c r="AJ55" s="50"/>
      <c r="AK55" s="50"/>
      <c r="AL55" s="50"/>
      <c r="AM55" s="50"/>
    </row>
    <row r="56" s="179" customFormat="1" ht="49.05" hidden="1" customHeight="1" spans="1:39">
      <c r="A56" s="201" t="s">
        <v>67</v>
      </c>
      <c r="B56" s="20" t="s">
        <v>9</v>
      </c>
      <c r="C56" s="20" t="s">
        <v>22</v>
      </c>
      <c r="D56" s="20">
        <v>1</v>
      </c>
      <c r="E56" s="20" t="s">
        <v>301</v>
      </c>
      <c r="F56" s="20" t="s">
        <v>12</v>
      </c>
      <c r="G56" s="20" t="s">
        <v>100</v>
      </c>
      <c r="H56" s="22" t="s">
        <v>68</v>
      </c>
      <c r="I56" s="30" t="s">
        <v>302</v>
      </c>
      <c r="J56" s="32"/>
      <c r="K56" s="32"/>
      <c r="L56" s="202"/>
      <c r="M56" s="202"/>
      <c r="N56" s="202"/>
      <c r="O56" s="202"/>
      <c r="P56" s="202"/>
      <c r="Q56" s="202"/>
      <c r="R56" s="202"/>
      <c r="S56" s="202"/>
      <c r="T56" s="202"/>
      <c r="U56" s="202"/>
      <c r="V56" s="202"/>
      <c r="W56" s="202"/>
      <c r="X56" s="202"/>
      <c r="Y56" s="202"/>
      <c r="Z56" s="202"/>
      <c r="AA56" s="202"/>
      <c r="AB56" s="202"/>
      <c r="AC56" s="208"/>
      <c r="AD56" s="202"/>
      <c r="AE56" s="209"/>
      <c r="AF56" s="202"/>
      <c r="AG56" s="202"/>
      <c r="AH56" s="202"/>
      <c r="AI56" s="202"/>
      <c r="AJ56" s="202"/>
      <c r="AK56" s="202"/>
      <c r="AL56" s="202"/>
      <c r="AM56" s="202"/>
    </row>
    <row r="57" s="179" customFormat="1" ht="30" hidden="1" customHeight="1" spans="1:39">
      <c r="A57" s="201" t="s">
        <v>69</v>
      </c>
      <c r="B57" s="20" t="s">
        <v>9</v>
      </c>
      <c r="C57" s="20" t="s">
        <v>10</v>
      </c>
      <c r="D57" s="20">
        <v>2</v>
      </c>
      <c r="E57" s="20" t="s">
        <v>303</v>
      </c>
      <c r="F57" s="20" t="s">
        <v>179</v>
      </c>
      <c r="G57" s="20" t="s">
        <v>281</v>
      </c>
      <c r="H57" s="21" t="s">
        <v>45</v>
      </c>
      <c r="I57" s="30"/>
      <c r="J57" s="31"/>
      <c r="K57" s="31"/>
      <c r="L57" s="50">
        <v>0</v>
      </c>
      <c r="M57" s="50">
        <v>0</v>
      </c>
      <c r="N57" s="50" t="s">
        <v>209</v>
      </c>
      <c r="O57" s="50">
        <v>0</v>
      </c>
      <c r="P57" s="50" t="s">
        <v>209</v>
      </c>
      <c r="Q57" s="50" t="s">
        <v>277</v>
      </c>
      <c r="R57" s="50" t="s">
        <v>193</v>
      </c>
      <c r="S57" s="50">
        <f>VLOOKUP(A:A,Sheet6!A:C,3,0)</f>
        <v>42</v>
      </c>
      <c r="T57" s="50">
        <v>67.2</v>
      </c>
      <c r="U57" s="50">
        <v>41</v>
      </c>
      <c r="V57" s="50">
        <v>20</v>
      </c>
      <c r="W57" s="50">
        <v>16</v>
      </c>
      <c r="X57" s="50">
        <v>5</v>
      </c>
      <c r="Y57" s="50">
        <v>0</v>
      </c>
      <c r="Z57" s="50">
        <v>65739</v>
      </c>
      <c r="AA57" s="50">
        <v>2801</v>
      </c>
      <c r="AB57" s="50"/>
      <c r="AC57" s="206">
        <v>0.778</v>
      </c>
      <c r="AD57" s="50">
        <v>4.2</v>
      </c>
      <c r="AE57" s="207">
        <v>3286.95</v>
      </c>
      <c r="AF57" s="50">
        <f>AA57/V57</f>
        <v>140.05</v>
      </c>
      <c r="AG57" s="50">
        <f>S57*0.8</f>
        <v>33.6</v>
      </c>
      <c r="AH57" s="50"/>
      <c r="AI57" s="50"/>
      <c r="AJ57" s="50"/>
      <c r="AK57" s="50"/>
      <c r="AL57" s="50"/>
      <c r="AM57" s="50"/>
    </row>
    <row r="58" s="179" customFormat="1" ht="30" hidden="1" customHeight="1" spans="1:39">
      <c r="A58" s="201" t="s">
        <v>69</v>
      </c>
      <c r="B58" s="20" t="s">
        <v>9</v>
      </c>
      <c r="C58" s="20" t="s">
        <v>22</v>
      </c>
      <c r="D58" s="20">
        <v>1</v>
      </c>
      <c r="E58" s="20" t="s">
        <v>304</v>
      </c>
      <c r="F58" s="20" t="s">
        <v>305</v>
      </c>
      <c r="G58" s="20" t="s">
        <v>20</v>
      </c>
      <c r="H58" s="22" t="s">
        <v>45</v>
      </c>
      <c r="I58" s="30"/>
      <c r="J58" s="32"/>
      <c r="K58" s="32"/>
      <c r="L58" s="202"/>
      <c r="M58" s="202"/>
      <c r="N58" s="202"/>
      <c r="O58" s="202"/>
      <c r="P58" s="202"/>
      <c r="Q58" s="202"/>
      <c r="R58" s="202"/>
      <c r="S58" s="202"/>
      <c r="T58" s="202"/>
      <c r="U58" s="202"/>
      <c r="V58" s="202"/>
      <c r="W58" s="202"/>
      <c r="X58" s="202"/>
      <c r="Y58" s="202"/>
      <c r="Z58" s="202"/>
      <c r="AA58" s="202"/>
      <c r="AB58" s="202"/>
      <c r="AC58" s="208"/>
      <c r="AD58" s="202"/>
      <c r="AE58" s="209"/>
      <c r="AF58" s="202"/>
      <c r="AG58" s="202"/>
      <c r="AH58" s="202"/>
      <c r="AI58" s="202"/>
      <c r="AJ58" s="202"/>
      <c r="AK58" s="202"/>
      <c r="AL58" s="202"/>
      <c r="AM58" s="202"/>
    </row>
    <row r="59" s="179" customFormat="1" ht="30" hidden="1" customHeight="1" spans="1:39">
      <c r="A59" s="201" t="s">
        <v>71</v>
      </c>
      <c r="B59" s="20" t="s">
        <v>9</v>
      </c>
      <c r="C59" s="20" t="s">
        <v>10</v>
      </c>
      <c r="D59" s="20">
        <v>1</v>
      </c>
      <c r="E59" s="20" t="s">
        <v>306</v>
      </c>
      <c r="F59" s="20" t="s">
        <v>179</v>
      </c>
      <c r="G59" s="20" t="s">
        <v>291</v>
      </c>
      <c r="H59" s="21"/>
      <c r="I59" s="30" t="s">
        <v>307</v>
      </c>
      <c r="J59" s="31"/>
      <c r="K59" s="31"/>
      <c r="L59" s="50">
        <v>0</v>
      </c>
      <c r="M59" s="50" t="s">
        <v>308</v>
      </c>
      <c r="N59" s="50" t="s">
        <v>188</v>
      </c>
      <c r="O59" s="50" t="s">
        <v>188</v>
      </c>
      <c r="P59" s="50">
        <v>0</v>
      </c>
      <c r="Q59" s="50" t="s">
        <v>188</v>
      </c>
      <c r="R59" s="50" t="s">
        <v>182</v>
      </c>
      <c r="S59" s="50">
        <v>14</v>
      </c>
      <c r="T59" s="50">
        <v>22.4</v>
      </c>
      <c r="U59" s="50">
        <v>67</v>
      </c>
      <c r="V59" s="50">
        <v>54</v>
      </c>
      <c r="W59" s="50">
        <v>11</v>
      </c>
      <c r="X59" s="50">
        <v>0</v>
      </c>
      <c r="Y59" s="50">
        <v>2</v>
      </c>
      <c r="Z59" s="50">
        <v>36422</v>
      </c>
      <c r="AA59" s="50">
        <v>477</v>
      </c>
      <c r="AB59" s="50"/>
      <c r="AC59" s="206">
        <v>0.845</v>
      </c>
      <c r="AD59" s="50">
        <v>9</v>
      </c>
      <c r="AE59" s="207">
        <v>674.481481481482</v>
      </c>
      <c r="AF59" s="50">
        <f>AA59/V59</f>
        <v>8.83333333333333</v>
      </c>
      <c r="AG59" s="50"/>
      <c r="AH59" s="50"/>
      <c r="AI59" s="50"/>
      <c r="AJ59" s="50"/>
      <c r="AK59" s="50"/>
      <c r="AL59" s="50"/>
      <c r="AM59" s="50"/>
    </row>
    <row r="60" s="179" customFormat="1" ht="30" hidden="1" customHeight="1" spans="1:39">
      <c r="A60" s="201" t="s">
        <v>71</v>
      </c>
      <c r="B60" s="20" t="s">
        <v>9</v>
      </c>
      <c r="C60" s="20" t="s">
        <v>10</v>
      </c>
      <c r="D60" s="20">
        <v>2</v>
      </c>
      <c r="E60" s="20" t="s">
        <v>72</v>
      </c>
      <c r="F60" s="20" t="s">
        <v>12</v>
      </c>
      <c r="G60" s="20" t="s">
        <v>20</v>
      </c>
      <c r="H60" s="22"/>
      <c r="I60" s="30" t="s">
        <v>307</v>
      </c>
      <c r="J60" s="32"/>
      <c r="K60" s="32"/>
      <c r="L60" s="202"/>
      <c r="M60" s="202"/>
      <c r="N60" s="202"/>
      <c r="O60" s="202"/>
      <c r="P60" s="202"/>
      <c r="Q60" s="202"/>
      <c r="R60" s="202"/>
      <c r="S60" s="202"/>
      <c r="T60" s="202"/>
      <c r="U60" s="202"/>
      <c r="V60" s="202"/>
      <c r="W60" s="202"/>
      <c r="X60" s="202"/>
      <c r="Y60" s="202"/>
      <c r="Z60" s="202"/>
      <c r="AA60" s="202"/>
      <c r="AB60" s="202"/>
      <c r="AC60" s="208"/>
      <c r="AD60" s="202"/>
      <c r="AE60" s="209"/>
      <c r="AF60" s="202"/>
      <c r="AG60" s="202"/>
      <c r="AH60" s="202"/>
      <c r="AI60" s="202"/>
      <c r="AJ60" s="202"/>
      <c r="AK60" s="202"/>
      <c r="AL60" s="202"/>
      <c r="AM60" s="202"/>
    </row>
    <row r="61" s="179" customFormat="1" ht="30" hidden="1" customHeight="1" spans="1:39">
      <c r="A61" s="201" t="s">
        <v>73</v>
      </c>
      <c r="B61" s="20" t="s">
        <v>9</v>
      </c>
      <c r="C61" s="20" t="s">
        <v>10</v>
      </c>
      <c r="D61" s="20">
        <v>2</v>
      </c>
      <c r="E61" s="20" t="s">
        <v>309</v>
      </c>
      <c r="F61" s="20" t="s">
        <v>12</v>
      </c>
      <c r="G61" s="20" t="s">
        <v>75</v>
      </c>
      <c r="H61" s="22" t="s">
        <v>41</v>
      </c>
      <c r="I61" s="30" t="s">
        <v>310</v>
      </c>
      <c r="J61" s="31"/>
      <c r="K61" s="31"/>
      <c r="L61" s="50">
        <v>0</v>
      </c>
      <c r="M61" s="50">
        <v>0</v>
      </c>
      <c r="N61" s="50" t="s">
        <v>182</v>
      </c>
      <c r="O61" s="50">
        <v>0</v>
      </c>
      <c r="P61" s="50" t="s">
        <v>182</v>
      </c>
      <c r="Q61" s="50" t="s">
        <v>246</v>
      </c>
      <c r="R61" s="50" t="s">
        <v>198</v>
      </c>
      <c r="S61" s="50">
        <f>VLOOKUP(A:A,Sheet6!A:C,3,0)</f>
        <v>14</v>
      </c>
      <c r="T61" s="50">
        <v>22.4</v>
      </c>
      <c r="U61" s="50">
        <v>21</v>
      </c>
      <c r="V61" s="50">
        <v>9</v>
      </c>
      <c r="W61" s="50">
        <v>11</v>
      </c>
      <c r="X61" s="50">
        <v>0</v>
      </c>
      <c r="Y61" s="50">
        <v>1</v>
      </c>
      <c r="Z61" s="50">
        <v>124440</v>
      </c>
      <c r="AA61" s="50">
        <v>315</v>
      </c>
      <c r="AB61" s="50"/>
      <c r="AC61" s="206">
        <v>0.738</v>
      </c>
      <c r="AD61" s="50">
        <v>11.8</v>
      </c>
      <c r="AE61" s="207">
        <v>13826.6666666667</v>
      </c>
      <c r="AF61" s="50">
        <f>AA61/V61</f>
        <v>35</v>
      </c>
      <c r="AG61" s="50">
        <f>S61*0.8</f>
        <v>11.2</v>
      </c>
      <c r="AH61" s="50"/>
      <c r="AI61" s="50"/>
      <c r="AJ61" s="50"/>
      <c r="AK61" s="50"/>
      <c r="AL61" s="50"/>
      <c r="AM61" s="50"/>
    </row>
    <row r="62" s="179" customFormat="1" ht="30" customHeight="1" spans="1:39">
      <c r="A62" s="201" t="s">
        <v>73</v>
      </c>
      <c r="B62" s="20" t="s">
        <v>97</v>
      </c>
      <c r="C62" s="20" t="s">
        <v>22</v>
      </c>
      <c r="D62" s="20">
        <v>2</v>
      </c>
      <c r="E62" s="20" t="s">
        <v>111</v>
      </c>
      <c r="F62" s="20" t="s">
        <v>99</v>
      </c>
      <c r="G62" s="20" t="s">
        <v>107</v>
      </c>
      <c r="H62" s="22"/>
      <c r="I62" s="30" t="s">
        <v>289</v>
      </c>
      <c r="J62" s="32"/>
      <c r="K62" s="32"/>
      <c r="L62" s="202"/>
      <c r="M62" s="202"/>
      <c r="N62" s="202"/>
      <c r="O62" s="202"/>
      <c r="P62" s="202"/>
      <c r="Q62" s="202"/>
      <c r="R62" s="202"/>
      <c r="S62" s="202"/>
      <c r="T62" s="202"/>
      <c r="U62" s="202"/>
      <c r="V62" s="202"/>
      <c r="W62" s="202"/>
      <c r="X62" s="202"/>
      <c r="Y62" s="202"/>
      <c r="Z62" s="202"/>
      <c r="AA62" s="202"/>
      <c r="AB62" s="202"/>
      <c r="AC62" s="208"/>
      <c r="AD62" s="202"/>
      <c r="AE62" s="209"/>
      <c r="AF62" s="202"/>
      <c r="AG62" s="202"/>
      <c r="AH62" s="202"/>
      <c r="AI62" s="202"/>
      <c r="AJ62" s="202"/>
      <c r="AK62" s="202"/>
      <c r="AL62" s="202"/>
      <c r="AM62" s="202"/>
    </row>
    <row r="63" s="179" customFormat="1" ht="30" hidden="1" customHeight="1" spans="1:39">
      <c r="A63" s="201" t="s">
        <v>311</v>
      </c>
      <c r="B63" s="20" t="s">
        <v>9</v>
      </c>
      <c r="C63" s="20" t="s">
        <v>312</v>
      </c>
      <c r="D63" s="20">
        <v>1</v>
      </c>
      <c r="E63" s="20" t="s">
        <v>313</v>
      </c>
      <c r="F63" s="20" t="s">
        <v>179</v>
      </c>
      <c r="G63" s="20" t="s">
        <v>239</v>
      </c>
      <c r="H63" s="21" t="s">
        <v>45</v>
      </c>
      <c r="I63" s="30"/>
      <c r="J63" s="31"/>
      <c r="K63" s="31"/>
      <c r="L63" s="50" t="s">
        <v>207</v>
      </c>
      <c r="M63" s="50" t="s">
        <v>314</v>
      </c>
      <c r="N63" s="50" t="s">
        <v>200</v>
      </c>
      <c r="O63" s="50" t="s">
        <v>200</v>
      </c>
      <c r="P63" s="50">
        <v>0</v>
      </c>
      <c r="Q63" s="50" t="s">
        <v>198</v>
      </c>
      <c r="R63" s="50">
        <v>0</v>
      </c>
      <c r="S63" s="50">
        <v>0</v>
      </c>
      <c r="T63" s="50"/>
      <c r="U63" s="50">
        <v>86</v>
      </c>
      <c r="V63" s="50">
        <v>0</v>
      </c>
      <c r="W63" s="50">
        <v>0</v>
      </c>
      <c r="X63" s="50">
        <v>86</v>
      </c>
      <c r="Y63" s="50">
        <v>0</v>
      </c>
      <c r="Z63" s="50"/>
      <c r="AA63" s="50"/>
      <c r="AB63" s="50"/>
      <c r="AC63" s="206"/>
      <c r="AD63" s="50"/>
      <c r="AE63" s="207"/>
      <c r="AF63" s="50"/>
      <c r="AG63" s="50">
        <f>S63*0.8</f>
        <v>0</v>
      </c>
      <c r="AH63" s="50"/>
      <c r="AI63" s="50"/>
      <c r="AJ63" s="50"/>
      <c r="AK63" s="50"/>
      <c r="AL63" s="50"/>
      <c r="AM63" s="50"/>
    </row>
    <row r="64" s="179" customFormat="1" ht="30" hidden="1" customHeight="1" spans="1:39">
      <c r="A64" s="201" t="s">
        <v>311</v>
      </c>
      <c r="B64" s="20" t="s">
        <v>9</v>
      </c>
      <c r="C64" s="20" t="s">
        <v>312</v>
      </c>
      <c r="D64" s="20">
        <v>1</v>
      </c>
      <c r="E64" s="20" t="s">
        <v>315</v>
      </c>
      <c r="F64" s="20" t="s">
        <v>179</v>
      </c>
      <c r="G64" s="20" t="s">
        <v>23</v>
      </c>
      <c r="H64" s="21" t="s">
        <v>45</v>
      </c>
      <c r="I64" s="30"/>
      <c r="J64" s="32"/>
      <c r="K64" s="32"/>
      <c r="L64" s="202"/>
      <c r="M64" s="202"/>
      <c r="N64" s="202"/>
      <c r="O64" s="202"/>
      <c r="P64" s="202"/>
      <c r="Q64" s="202"/>
      <c r="R64" s="202"/>
      <c r="S64" s="202"/>
      <c r="T64" s="202"/>
      <c r="U64" s="202"/>
      <c r="V64" s="202"/>
      <c r="W64" s="202"/>
      <c r="X64" s="202"/>
      <c r="Y64" s="202"/>
      <c r="Z64" s="202"/>
      <c r="AA64" s="202"/>
      <c r="AB64" s="202"/>
      <c r="AC64" s="208"/>
      <c r="AD64" s="202"/>
      <c r="AE64" s="209"/>
      <c r="AF64" s="202"/>
      <c r="AG64" s="202"/>
      <c r="AH64" s="202"/>
      <c r="AI64" s="202"/>
      <c r="AJ64" s="202"/>
      <c r="AK64" s="202"/>
      <c r="AL64" s="202"/>
      <c r="AM64" s="202"/>
    </row>
    <row r="65" s="179" customFormat="1" ht="48" hidden="1" customHeight="1" spans="1:39">
      <c r="A65" s="201" t="s">
        <v>76</v>
      </c>
      <c r="B65" s="20" t="s">
        <v>9</v>
      </c>
      <c r="C65" s="20" t="s">
        <v>22</v>
      </c>
      <c r="D65" s="20">
        <v>1</v>
      </c>
      <c r="E65" s="56" t="s">
        <v>316</v>
      </c>
      <c r="F65" s="20" t="s">
        <v>216</v>
      </c>
      <c r="G65" s="20" t="s">
        <v>23</v>
      </c>
      <c r="H65" s="22" t="s">
        <v>78</v>
      </c>
      <c r="I65" s="30" t="s">
        <v>317</v>
      </c>
      <c r="J65" s="31"/>
      <c r="K65" s="31"/>
      <c r="L65" s="50">
        <v>0</v>
      </c>
      <c r="M65" s="50" t="s">
        <v>318</v>
      </c>
      <c r="N65" s="50" t="s">
        <v>319</v>
      </c>
      <c r="O65" s="50" t="s">
        <v>320</v>
      </c>
      <c r="P65" s="50" t="s">
        <v>321</v>
      </c>
      <c r="Q65" s="50" t="s">
        <v>269</v>
      </c>
      <c r="R65" s="50">
        <v>0</v>
      </c>
      <c r="S65" s="50">
        <v>0</v>
      </c>
      <c r="T65" s="50"/>
      <c r="U65" s="50">
        <v>43</v>
      </c>
      <c r="V65" s="50">
        <v>1</v>
      </c>
      <c r="W65" s="50">
        <v>0</v>
      </c>
      <c r="X65" s="50">
        <v>40</v>
      </c>
      <c r="Y65" s="50">
        <v>2</v>
      </c>
      <c r="Z65" s="50"/>
      <c r="AA65" s="50"/>
      <c r="AB65" s="50"/>
      <c r="AC65" s="206"/>
      <c r="AD65" s="50"/>
      <c r="AE65" s="207"/>
      <c r="AF65" s="50"/>
      <c r="AG65" s="50"/>
      <c r="AH65" s="50"/>
      <c r="AI65" s="50"/>
      <c r="AJ65" s="50"/>
      <c r="AK65" s="50"/>
      <c r="AL65" s="50"/>
      <c r="AM65" s="50"/>
    </row>
    <row r="66" s="179" customFormat="1" ht="30" hidden="1" customHeight="1" spans="1:39">
      <c r="A66" s="201" t="s">
        <v>76</v>
      </c>
      <c r="B66" s="20" t="s">
        <v>9</v>
      </c>
      <c r="C66" s="22" t="s">
        <v>322</v>
      </c>
      <c r="D66" s="20">
        <v>1</v>
      </c>
      <c r="E66" s="20" t="s">
        <v>323</v>
      </c>
      <c r="F66" s="20" t="s">
        <v>179</v>
      </c>
      <c r="G66" s="20" t="s">
        <v>23</v>
      </c>
      <c r="H66" s="21" t="s">
        <v>324</v>
      </c>
      <c r="I66" s="30"/>
      <c r="J66" s="32"/>
      <c r="K66" s="32"/>
      <c r="L66" s="202"/>
      <c r="M66" s="202"/>
      <c r="N66" s="202"/>
      <c r="O66" s="202"/>
      <c r="P66" s="202"/>
      <c r="Q66" s="202"/>
      <c r="R66" s="202"/>
      <c r="S66" s="202"/>
      <c r="T66" s="202"/>
      <c r="U66" s="202"/>
      <c r="V66" s="202"/>
      <c r="W66" s="202"/>
      <c r="X66" s="202"/>
      <c r="Y66" s="202"/>
      <c r="Z66" s="202"/>
      <c r="AA66" s="202"/>
      <c r="AB66" s="202"/>
      <c r="AC66" s="208"/>
      <c r="AD66" s="202"/>
      <c r="AE66" s="209"/>
      <c r="AF66" s="202"/>
      <c r="AG66" s="202"/>
      <c r="AH66" s="202"/>
      <c r="AI66" s="202"/>
      <c r="AJ66" s="202"/>
      <c r="AK66" s="202"/>
      <c r="AL66" s="202"/>
      <c r="AM66" s="202"/>
    </row>
    <row r="67" s="179" customFormat="1" ht="30" hidden="1" customHeight="1" spans="1:39">
      <c r="A67" s="20" t="s">
        <v>325</v>
      </c>
      <c r="B67" s="20" t="s">
        <v>9</v>
      </c>
      <c r="C67" s="20" t="s">
        <v>10</v>
      </c>
      <c r="D67" s="20">
        <v>1</v>
      </c>
      <c r="E67" s="20" t="s">
        <v>326</v>
      </c>
      <c r="F67" s="20" t="s">
        <v>179</v>
      </c>
      <c r="G67" s="20" t="s">
        <v>291</v>
      </c>
      <c r="H67" s="21"/>
      <c r="I67" s="30"/>
      <c r="J67" s="33"/>
      <c r="K67" s="33"/>
      <c r="L67" s="34" t="s">
        <v>267</v>
      </c>
      <c r="M67" s="34" t="s">
        <v>327</v>
      </c>
      <c r="N67" s="34" t="s">
        <v>182</v>
      </c>
      <c r="O67" s="34" t="s">
        <v>193</v>
      </c>
      <c r="P67" s="34" t="s">
        <v>193</v>
      </c>
      <c r="Q67" s="34" t="s">
        <v>193</v>
      </c>
      <c r="R67" s="34">
        <v>0</v>
      </c>
      <c r="S67" s="31">
        <f>VLOOKUP(A:A,Sheet6!A:C,3,0)</f>
        <v>222</v>
      </c>
      <c r="T67" s="34">
        <v>355.2</v>
      </c>
      <c r="U67" s="34">
        <v>195</v>
      </c>
      <c r="V67" s="34">
        <v>58</v>
      </c>
      <c r="W67" s="34">
        <v>132</v>
      </c>
      <c r="X67" s="34">
        <v>4</v>
      </c>
      <c r="Y67" s="34">
        <v>1</v>
      </c>
      <c r="Z67" s="34">
        <v>28842</v>
      </c>
      <c r="AA67" s="34">
        <v>3173</v>
      </c>
      <c r="AB67" s="34"/>
      <c r="AC67" s="51">
        <v>0.823</v>
      </c>
      <c r="AD67" s="34">
        <v>18.1</v>
      </c>
      <c r="AE67" s="190">
        <v>497.275862068966</v>
      </c>
      <c r="AF67" s="34">
        <f>AA67/V67</f>
        <v>54.7068965517241</v>
      </c>
      <c r="AG67" s="34"/>
      <c r="AH67" s="34"/>
      <c r="AI67" s="34"/>
      <c r="AJ67" s="34"/>
      <c r="AK67" s="34"/>
      <c r="AL67" s="34"/>
      <c r="AM67" s="34"/>
    </row>
    <row r="68" s="179" customFormat="1" ht="30" hidden="1" customHeight="1" spans="1:39">
      <c r="A68" s="20" t="s">
        <v>328</v>
      </c>
      <c r="B68" s="20" t="s">
        <v>9</v>
      </c>
      <c r="C68" s="20" t="s">
        <v>10</v>
      </c>
      <c r="D68" s="20">
        <v>1</v>
      </c>
      <c r="E68" s="20" t="s">
        <v>210</v>
      </c>
      <c r="F68" s="20" t="s">
        <v>216</v>
      </c>
      <c r="G68" s="20" t="s">
        <v>180</v>
      </c>
      <c r="H68" s="22" t="s">
        <v>249</v>
      </c>
      <c r="I68" s="30" t="s">
        <v>329</v>
      </c>
      <c r="J68" s="33"/>
      <c r="K68" s="33"/>
      <c r="L68" s="34">
        <v>0</v>
      </c>
      <c r="M68" s="34">
        <v>0</v>
      </c>
      <c r="N68" s="34" t="s">
        <v>182</v>
      </c>
      <c r="O68" s="34" t="s">
        <v>182</v>
      </c>
      <c r="P68" s="34">
        <v>0</v>
      </c>
      <c r="Q68" s="34" t="s">
        <v>193</v>
      </c>
      <c r="R68" s="34" t="s">
        <v>193</v>
      </c>
      <c r="S68" s="31">
        <f>VLOOKUP(A:A,Sheet6!A:C,3,0)</f>
        <v>42</v>
      </c>
      <c r="T68" s="34">
        <v>67.2</v>
      </c>
      <c r="U68" s="34">
        <v>33</v>
      </c>
      <c r="V68" s="34">
        <v>15</v>
      </c>
      <c r="W68" s="34">
        <v>18</v>
      </c>
      <c r="X68" s="34">
        <v>0</v>
      </c>
      <c r="Y68" s="34">
        <v>0</v>
      </c>
      <c r="Z68" s="34">
        <v>3932</v>
      </c>
      <c r="AA68" s="34">
        <v>650</v>
      </c>
      <c r="AB68" s="34"/>
      <c r="AC68" s="51">
        <v>0.687</v>
      </c>
      <c r="AD68" s="34">
        <v>15.9</v>
      </c>
      <c r="AE68" s="190">
        <v>262.133333333333</v>
      </c>
      <c r="AF68" s="34">
        <f>AA68/V68</f>
        <v>43.3333333333333</v>
      </c>
      <c r="AG68" s="34"/>
      <c r="AH68" s="34"/>
      <c r="AI68" s="34"/>
      <c r="AJ68" s="34"/>
      <c r="AK68" s="34"/>
      <c r="AL68" s="34"/>
      <c r="AM68" s="34"/>
    </row>
    <row r="69" s="179" customFormat="1" ht="30" hidden="1" customHeight="1" spans="1:39">
      <c r="A69" s="20" t="s">
        <v>330</v>
      </c>
      <c r="B69" s="20" t="s">
        <v>9</v>
      </c>
      <c r="C69" s="20" t="s">
        <v>10</v>
      </c>
      <c r="D69" s="20">
        <v>1</v>
      </c>
      <c r="E69" s="20" t="s">
        <v>331</v>
      </c>
      <c r="F69" s="20" t="s">
        <v>179</v>
      </c>
      <c r="G69" s="20" t="s">
        <v>291</v>
      </c>
      <c r="H69" s="21" t="s">
        <v>332</v>
      </c>
      <c r="I69" s="30"/>
      <c r="J69" s="33"/>
      <c r="K69" s="33"/>
      <c r="L69" s="34">
        <v>0</v>
      </c>
      <c r="M69" s="34" t="s">
        <v>333</v>
      </c>
      <c r="N69" s="34" t="s">
        <v>209</v>
      </c>
      <c r="O69" s="34" t="s">
        <v>209</v>
      </c>
      <c r="P69" s="34">
        <v>0</v>
      </c>
      <c r="Q69" s="34" t="s">
        <v>193</v>
      </c>
      <c r="R69" s="34" t="s">
        <v>193</v>
      </c>
      <c r="S69" s="31">
        <f>VLOOKUP(A:A,Sheet6!A:C,3,0)</f>
        <v>18</v>
      </c>
      <c r="T69" s="34">
        <v>28.8</v>
      </c>
      <c r="U69" s="34">
        <v>39</v>
      </c>
      <c r="V69" s="34">
        <v>24</v>
      </c>
      <c r="W69" s="34">
        <v>10</v>
      </c>
      <c r="X69" s="34">
        <v>5</v>
      </c>
      <c r="Y69" s="34">
        <v>0</v>
      </c>
      <c r="Z69" s="34">
        <v>133810</v>
      </c>
      <c r="AA69" s="34">
        <v>909</v>
      </c>
      <c r="AB69" s="34"/>
      <c r="AC69" s="51">
        <v>0.903</v>
      </c>
      <c r="AD69" s="34">
        <v>6.5</v>
      </c>
      <c r="AE69" s="190">
        <v>5575.41666666667</v>
      </c>
      <c r="AF69" s="34">
        <f>AA69/V69</f>
        <v>37.875</v>
      </c>
      <c r="AG69" s="34"/>
      <c r="AH69" s="34"/>
      <c r="AI69" s="34"/>
      <c r="AJ69" s="34"/>
      <c r="AK69" s="34"/>
      <c r="AL69" s="34"/>
      <c r="AM69" s="34"/>
    </row>
    <row r="70" s="179" customFormat="1" ht="46.95" hidden="1" customHeight="1" spans="1:39">
      <c r="A70" s="20" t="s">
        <v>334</v>
      </c>
      <c r="B70" s="20" t="s">
        <v>9</v>
      </c>
      <c r="C70" s="20" t="s">
        <v>22</v>
      </c>
      <c r="D70" s="20">
        <v>1</v>
      </c>
      <c r="E70" s="20" t="s">
        <v>335</v>
      </c>
      <c r="F70" s="20" t="s">
        <v>179</v>
      </c>
      <c r="G70" s="20" t="s">
        <v>281</v>
      </c>
      <c r="H70" s="21" t="s">
        <v>336</v>
      </c>
      <c r="I70" s="30"/>
      <c r="J70" s="33"/>
      <c r="K70" s="33"/>
      <c r="L70" s="34" t="s">
        <v>337</v>
      </c>
      <c r="M70" s="34" t="s">
        <v>338</v>
      </c>
      <c r="N70" s="34" t="s">
        <v>198</v>
      </c>
      <c r="O70" s="34" t="s">
        <v>198</v>
      </c>
      <c r="P70" s="34">
        <v>0</v>
      </c>
      <c r="Q70" s="34" t="s">
        <v>244</v>
      </c>
      <c r="R70" s="34">
        <v>0</v>
      </c>
      <c r="S70" s="50">
        <v>0</v>
      </c>
      <c r="T70" s="34"/>
      <c r="U70" s="34">
        <v>184</v>
      </c>
      <c r="V70" s="34">
        <v>0</v>
      </c>
      <c r="W70" s="34">
        <v>11</v>
      </c>
      <c r="X70" s="34">
        <v>173</v>
      </c>
      <c r="Y70" s="34">
        <v>0</v>
      </c>
      <c r="Z70" s="34"/>
      <c r="AA70" s="34"/>
      <c r="AB70" s="34"/>
      <c r="AC70" s="51"/>
      <c r="AD70" s="34"/>
      <c r="AE70" s="190"/>
      <c r="AF70" s="34"/>
      <c r="AG70" s="34"/>
      <c r="AH70" s="34"/>
      <c r="AI70" s="34"/>
      <c r="AJ70" s="34"/>
      <c r="AK70" s="34"/>
      <c r="AL70" s="34"/>
      <c r="AM70" s="34"/>
    </row>
    <row r="71" s="179" customFormat="1" ht="60" customHeight="1" spans="1:39">
      <c r="A71" s="20" t="s">
        <v>112</v>
      </c>
      <c r="B71" s="20" t="s">
        <v>97</v>
      </c>
      <c r="C71" s="20" t="s">
        <v>22</v>
      </c>
      <c r="D71" s="20">
        <v>1</v>
      </c>
      <c r="E71" s="20" t="s">
        <v>113</v>
      </c>
      <c r="F71" s="20" t="s">
        <v>305</v>
      </c>
      <c r="G71" s="20" t="s">
        <v>114</v>
      </c>
      <c r="H71" s="22" t="s">
        <v>115</v>
      </c>
      <c r="I71" s="30"/>
      <c r="J71" s="33"/>
      <c r="K71" s="33"/>
      <c r="L71" s="34">
        <v>0</v>
      </c>
      <c r="M71" s="34">
        <v>0</v>
      </c>
      <c r="N71" s="34">
        <v>0</v>
      </c>
      <c r="O71" s="34">
        <v>0</v>
      </c>
      <c r="P71" s="34">
        <v>0</v>
      </c>
      <c r="Q71" s="34" t="s">
        <v>244</v>
      </c>
      <c r="R71" s="34" t="s">
        <v>244</v>
      </c>
      <c r="S71" s="202"/>
      <c r="T71" s="34"/>
      <c r="U71" s="34"/>
      <c r="V71" s="34"/>
      <c r="W71" s="34"/>
      <c r="X71" s="34"/>
      <c r="Y71" s="34"/>
      <c r="Z71" s="34"/>
      <c r="AA71" s="34"/>
      <c r="AB71" s="34"/>
      <c r="AC71" s="51"/>
      <c r="AD71" s="34"/>
      <c r="AE71" s="190"/>
      <c r="AF71" s="34"/>
      <c r="AG71" s="34">
        <f t="shared" ref="AG71:AG76" si="0">S71*0.8</f>
        <v>0</v>
      </c>
      <c r="AH71" s="34"/>
      <c r="AI71" s="34"/>
      <c r="AJ71" s="34"/>
      <c r="AK71" s="34"/>
      <c r="AL71" s="34"/>
      <c r="AM71" s="34"/>
    </row>
    <row r="72" s="179" customFormat="1" ht="30" customHeight="1" spans="1:39">
      <c r="A72" s="20" t="s">
        <v>116</v>
      </c>
      <c r="B72" s="20" t="s">
        <v>97</v>
      </c>
      <c r="C72" s="20" t="s">
        <v>117</v>
      </c>
      <c r="D72" s="20">
        <v>1</v>
      </c>
      <c r="E72" s="20" t="s">
        <v>118</v>
      </c>
      <c r="F72" s="20" t="s">
        <v>216</v>
      </c>
      <c r="G72" s="20" t="s">
        <v>23</v>
      </c>
      <c r="H72" s="22" t="s">
        <v>119</v>
      </c>
      <c r="I72" s="30"/>
      <c r="J72" s="33"/>
      <c r="K72" s="33"/>
      <c r="L72" s="34">
        <v>0</v>
      </c>
      <c r="M72" s="34">
        <v>0</v>
      </c>
      <c r="N72" s="34">
        <v>0</v>
      </c>
      <c r="O72" s="34">
        <v>0</v>
      </c>
      <c r="P72" s="34">
        <v>0</v>
      </c>
      <c r="Q72" s="34" t="s">
        <v>205</v>
      </c>
      <c r="R72" s="34" t="s">
        <v>205</v>
      </c>
      <c r="S72" s="31">
        <v>0</v>
      </c>
      <c r="T72" s="34"/>
      <c r="U72" s="34">
        <v>5</v>
      </c>
      <c r="V72" s="34">
        <v>0</v>
      </c>
      <c r="W72" s="34">
        <v>0</v>
      </c>
      <c r="X72" s="34">
        <v>0</v>
      </c>
      <c r="Y72" s="34">
        <v>5</v>
      </c>
      <c r="Z72" s="34"/>
      <c r="AA72" s="34"/>
      <c r="AB72" s="34"/>
      <c r="AC72" s="51"/>
      <c r="AD72" s="34"/>
      <c r="AE72" s="190"/>
      <c r="AF72" s="34"/>
      <c r="AG72" s="34">
        <f t="shared" si="0"/>
        <v>0</v>
      </c>
      <c r="AH72" s="34"/>
      <c r="AI72" s="34"/>
      <c r="AJ72" s="34"/>
      <c r="AK72" s="34"/>
      <c r="AL72" s="34"/>
      <c r="AM72" s="34"/>
    </row>
    <row r="73" s="179" customFormat="1" ht="64.95" hidden="1" customHeight="1" spans="1:39">
      <c r="A73" s="20" t="s">
        <v>79</v>
      </c>
      <c r="B73" s="20" t="s">
        <v>9</v>
      </c>
      <c r="C73" s="20" t="s">
        <v>10</v>
      </c>
      <c r="D73" s="20">
        <v>1</v>
      </c>
      <c r="E73" s="20" t="s">
        <v>339</v>
      </c>
      <c r="F73" s="20" t="s">
        <v>216</v>
      </c>
      <c r="G73" s="20" t="s">
        <v>23</v>
      </c>
      <c r="H73" s="22" t="s">
        <v>81</v>
      </c>
      <c r="I73" s="30" t="s">
        <v>340</v>
      </c>
      <c r="J73" s="33"/>
      <c r="K73" s="33"/>
      <c r="L73" s="34">
        <v>0</v>
      </c>
      <c r="M73" s="34">
        <v>0</v>
      </c>
      <c r="N73" s="34" t="s">
        <v>182</v>
      </c>
      <c r="O73" s="34" t="s">
        <v>193</v>
      </c>
      <c r="P73" s="34" t="s">
        <v>193</v>
      </c>
      <c r="Q73" s="34" t="s">
        <v>193</v>
      </c>
      <c r="R73" s="34">
        <v>0</v>
      </c>
      <c r="S73" s="31">
        <v>242</v>
      </c>
      <c r="T73" s="34">
        <v>387.2</v>
      </c>
      <c r="U73" s="34">
        <v>238</v>
      </c>
      <c r="V73" s="34">
        <v>72</v>
      </c>
      <c r="W73" s="34">
        <v>161</v>
      </c>
      <c r="X73" s="34">
        <v>4</v>
      </c>
      <c r="Y73" s="34">
        <v>1</v>
      </c>
      <c r="Z73" s="34">
        <v>81355</v>
      </c>
      <c r="AA73" s="34">
        <v>2342</v>
      </c>
      <c r="AB73" s="34"/>
      <c r="AC73" s="51">
        <v>0.905</v>
      </c>
      <c r="AD73" s="34">
        <v>34.1</v>
      </c>
      <c r="AE73" s="190">
        <v>1129.93055555556</v>
      </c>
      <c r="AF73" s="34">
        <f>AA73/V73</f>
        <v>32.5277777777778</v>
      </c>
      <c r="AG73" s="34">
        <f t="shared" si="0"/>
        <v>193.6</v>
      </c>
      <c r="AH73" s="34"/>
      <c r="AI73" s="34"/>
      <c r="AJ73" s="34"/>
      <c r="AK73" s="34"/>
      <c r="AL73" s="34"/>
      <c r="AM73" s="34"/>
    </row>
    <row r="74" s="179" customFormat="1" ht="30" hidden="1" customHeight="1" spans="1:39">
      <c r="A74" s="20" t="s">
        <v>341</v>
      </c>
      <c r="B74" s="20" t="s">
        <v>9</v>
      </c>
      <c r="C74" s="20" t="s">
        <v>10</v>
      </c>
      <c r="D74" s="20">
        <v>1</v>
      </c>
      <c r="E74" s="20" t="s">
        <v>342</v>
      </c>
      <c r="F74" s="20" t="s">
        <v>179</v>
      </c>
      <c r="G74" s="20" t="s">
        <v>291</v>
      </c>
      <c r="H74" s="21" t="s">
        <v>343</v>
      </c>
      <c r="I74" s="30"/>
      <c r="J74" s="33"/>
      <c r="K74" s="33"/>
      <c r="L74" s="34">
        <v>0</v>
      </c>
      <c r="M74" s="34" t="s">
        <v>344</v>
      </c>
      <c r="N74" s="34" t="s">
        <v>209</v>
      </c>
      <c r="O74" s="34" t="s">
        <v>209</v>
      </c>
      <c r="P74" s="34">
        <v>0</v>
      </c>
      <c r="Q74" s="34" t="s">
        <v>193</v>
      </c>
      <c r="R74" s="34" t="s">
        <v>193</v>
      </c>
      <c r="S74" s="31">
        <f>VLOOKUP(A:A,Sheet6!A:C,3,0)</f>
        <v>42</v>
      </c>
      <c r="T74" s="34">
        <v>67.2</v>
      </c>
      <c r="U74" s="34">
        <v>34</v>
      </c>
      <c r="V74" s="34">
        <v>13</v>
      </c>
      <c r="W74" s="34">
        <v>12</v>
      </c>
      <c r="X74" s="34">
        <v>8</v>
      </c>
      <c r="Y74" s="34">
        <v>1</v>
      </c>
      <c r="Z74" s="34">
        <v>8616</v>
      </c>
      <c r="AA74" s="34">
        <v>802</v>
      </c>
      <c r="AB74" s="34"/>
      <c r="AC74" s="51">
        <v>1.037</v>
      </c>
      <c r="AD74" s="34">
        <v>19.7</v>
      </c>
      <c r="AE74" s="190">
        <v>662.769230769231</v>
      </c>
      <c r="AF74" s="34">
        <f>AA74/V74</f>
        <v>61.6923076923077</v>
      </c>
      <c r="AG74" s="34">
        <f t="shared" si="0"/>
        <v>33.6</v>
      </c>
      <c r="AH74" s="34"/>
      <c r="AI74" s="34"/>
      <c r="AJ74" s="34"/>
      <c r="AK74" s="34"/>
      <c r="AL74" s="34"/>
      <c r="AM74" s="34"/>
    </row>
    <row r="75" s="179" customFormat="1" ht="30" customHeight="1" spans="1:39">
      <c r="A75" s="20" t="s">
        <v>120</v>
      </c>
      <c r="B75" s="20" t="s">
        <v>97</v>
      </c>
      <c r="C75" s="20" t="s">
        <v>117</v>
      </c>
      <c r="D75" s="20">
        <v>1</v>
      </c>
      <c r="E75" s="20" t="s">
        <v>121</v>
      </c>
      <c r="F75" s="20" t="s">
        <v>99</v>
      </c>
      <c r="G75" s="20" t="s">
        <v>114</v>
      </c>
      <c r="H75" s="22" t="s">
        <v>122</v>
      </c>
      <c r="I75" s="30"/>
      <c r="J75" s="33"/>
      <c r="K75" s="33"/>
      <c r="L75" s="34" t="s">
        <v>345</v>
      </c>
      <c r="M75" s="34" t="s">
        <v>346</v>
      </c>
      <c r="N75" s="34">
        <v>2</v>
      </c>
      <c r="O75" s="34">
        <v>2</v>
      </c>
      <c r="P75" s="34">
        <v>0</v>
      </c>
      <c r="Q75" s="34" t="s">
        <v>205</v>
      </c>
      <c r="R75" s="34" t="s">
        <v>205</v>
      </c>
      <c r="S75" s="31">
        <v>0</v>
      </c>
      <c r="T75" s="34"/>
      <c r="U75" s="34">
        <v>102</v>
      </c>
      <c r="V75" s="34">
        <v>0</v>
      </c>
      <c r="W75" s="34">
        <v>0</v>
      </c>
      <c r="X75" s="34">
        <v>0</v>
      </c>
      <c r="Y75" s="34">
        <v>102</v>
      </c>
      <c r="Z75" s="34"/>
      <c r="AA75" s="34"/>
      <c r="AB75" s="34"/>
      <c r="AC75" s="51"/>
      <c r="AD75" s="34"/>
      <c r="AE75" s="190"/>
      <c r="AF75" s="34"/>
      <c r="AG75" s="34">
        <f t="shared" si="0"/>
        <v>0</v>
      </c>
      <c r="AH75" s="34"/>
      <c r="AI75" s="34"/>
      <c r="AJ75" s="34"/>
      <c r="AK75" s="34"/>
      <c r="AL75" s="34"/>
      <c r="AM75" s="34"/>
    </row>
    <row r="76" s="179" customFormat="1" ht="30" customHeight="1" spans="1:39">
      <c r="A76" s="201" t="s">
        <v>123</v>
      </c>
      <c r="B76" s="56" t="s">
        <v>97</v>
      </c>
      <c r="C76" s="56" t="s">
        <v>22</v>
      </c>
      <c r="D76" s="56">
        <v>1</v>
      </c>
      <c r="E76" s="56" t="s">
        <v>124</v>
      </c>
      <c r="F76" s="56" t="s">
        <v>347</v>
      </c>
      <c r="G76" s="56">
        <v>22</v>
      </c>
      <c r="H76" s="196" t="s">
        <v>125</v>
      </c>
      <c r="I76" s="199"/>
      <c r="J76" s="31"/>
      <c r="K76" s="31"/>
      <c r="L76" s="50">
        <v>0</v>
      </c>
      <c r="M76" s="203" t="s">
        <v>348</v>
      </c>
      <c r="N76" s="50">
        <v>2</v>
      </c>
      <c r="O76" s="50">
        <v>2</v>
      </c>
      <c r="P76" s="50">
        <v>0</v>
      </c>
      <c r="Q76" s="50" t="s">
        <v>349</v>
      </c>
      <c r="R76" s="50">
        <v>0</v>
      </c>
      <c r="S76" s="50">
        <v>0</v>
      </c>
      <c r="T76" s="50"/>
      <c r="U76" s="50">
        <v>28</v>
      </c>
      <c r="V76" s="50">
        <v>2</v>
      </c>
      <c r="W76" s="50">
        <v>7</v>
      </c>
      <c r="X76" s="50">
        <v>0</v>
      </c>
      <c r="Y76" s="50">
        <v>19</v>
      </c>
      <c r="Z76" s="50"/>
      <c r="AA76" s="50"/>
      <c r="AB76" s="50"/>
      <c r="AC76" s="206"/>
      <c r="AD76" s="50"/>
      <c r="AE76" s="207"/>
      <c r="AF76" s="50"/>
      <c r="AG76" s="50">
        <f t="shared" si="0"/>
        <v>0</v>
      </c>
      <c r="AH76" s="50"/>
      <c r="AI76" s="50"/>
      <c r="AJ76" s="50"/>
      <c r="AK76" s="50"/>
      <c r="AL76" s="50"/>
      <c r="AM76" s="50"/>
    </row>
    <row r="77" s="179" customFormat="1" ht="30" customHeight="1" spans="1:39">
      <c r="A77" s="201" t="s">
        <v>123</v>
      </c>
      <c r="B77" s="56" t="s">
        <v>97</v>
      </c>
      <c r="C77" s="56" t="s">
        <v>22</v>
      </c>
      <c r="D77" s="56">
        <v>1</v>
      </c>
      <c r="E77" s="56" t="s">
        <v>126</v>
      </c>
      <c r="F77" s="56" t="s">
        <v>347</v>
      </c>
      <c r="G77" s="56">
        <v>22</v>
      </c>
      <c r="H77" s="196" t="s">
        <v>125</v>
      </c>
      <c r="I77" s="199"/>
      <c r="J77" s="32"/>
      <c r="K77" s="32"/>
      <c r="L77" s="202"/>
      <c r="M77" s="216"/>
      <c r="N77" s="202"/>
      <c r="O77" s="202"/>
      <c r="P77" s="202"/>
      <c r="Q77" s="202"/>
      <c r="R77" s="202"/>
      <c r="S77" s="202"/>
      <c r="T77" s="202"/>
      <c r="U77" s="202"/>
      <c r="V77" s="202"/>
      <c r="W77" s="202"/>
      <c r="X77" s="202"/>
      <c r="Y77" s="202"/>
      <c r="Z77" s="202"/>
      <c r="AA77" s="202"/>
      <c r="AB77" s="202"/>
      <c r="AC77" s="208"/>
      <c r="AD77" s="202"/>
      <c r="AE77" s="209"/>
      <c r="AF77" s="202"/>
      <c r="AG77" s="202"/>
      <c r="AH77" s="202"/>
      <c r="AI77" s="202"/>
      <c r="AJ77" s="202"/>
      <c r="AK77" s="202"/>
      <c r="AL77" s="202"/>
      <c r="AM77" s="202"/>
    </row>
    <row r="78" s="179" customFormat="1" ht="28.5" hidden="1" spans="1:39">
      <c r="A78" s="215" t="s">
        <v>82</v>
      </c>
      <c r="B78" s="58" t="s">
        <v>9</v>
      </c>
      <c r="C78" s="58" t="s">
        <v>10</v>
      </c>
      <c r="D78" s="58">
        <v>1</v>
      </c>
      <c r="E78" s="20" t="s">
        <v>210</v>
      </c>
      <c r="F78" s="20" t="s">
        <v>179</v>
      </c>
      <c r="G78" s="20" t="s">
        <v>291</v>
      </c>
      <c r="H78" s="197"/>
      <c r="I78" s="58"/>
      <c r="J78" s="31"/>
      <c r="K78" s="31"/>
      <c r="L78" s="50">
        <v>0</v>
      </c>
      <c r="M78" s="50" t="s">
        <v>350</v>
      </c>
      <c r="N78" s="50" t="s">
        <v>182</v>
      </c>
      <c r="O78" s="50" t="s">
        <v>193</v>
      </c>
      <c r="P78" s="50" t="s">
        <v>193</v>
      </c>
      <c r="Q78" s="50" t="s">
        <v>182</v>
      </c>
      <c r="R78" s="50">
        <v>0</v>
      </c>
      <c r="S78" s="50">
        <f>VLOOKUP(A:A,Sheet6!A:C,3,0)</f>
        <v>84</v>
      </c>
      <c r="T78" s="50">
        <v>134.4</v>
      </c>
      <c r="U78" s="50">
        <v>71</v>
      </c>
      <c r="V78" s="50">
        <v>27</v>
      </c>
      <c r="W78" s="50">
        <v>39</v>
      </c>
      <c r="X78" s="50">
        <v>5</v>
      </c>
      <c r="Y78" s="50">
        <v>0</v>
      </c>
      <c r="Z78" s="50">
        <v>63253</v>
      </c>
      <c r="AA78" s="50">
        <v>2630</v>
      </c>
      <c r="AB78" s="50"/>
      <c r="AC78" s="206">
        <v>0.922</v>
      </c>
      <c r="AD78" s="50">
        <v>10.6</v>
      </c>
      <c r="AE78" s="207">
        <v>2342.7037037037</v>
      </c>
      <c r="AF78" s="50">
        <f>AA78/V78</f>
        <v>97.4074074074074</v>
      </c>
      <c r="AG78" s="50">
        <f>S78*0.8</f>
        <v>67.2</v>
      </c>
      <c r="AH78" s="50"/>
      <c r="AI78" s="50"/>
      <c r="AJ78" s="50"/>
      <c r="AK78" s="50"/>
      <c r="AL78" s="50"/>
      <c r="AM78" s="50"/>
    </row>
    <row r="79" s="179" customFormat="1" ht="31.2" hidden="1" customHeight="1" spans="1:39">
      <c r="A79" s="215" t="s">
        <v>82</v>
      </c>
      <c r="B79" s="58" t="s">
        <v>9</v>
      </c>
      <c r="C79" s="58" t="s">
        <v>10</v>
      </c>
      <c r="D79" s="58">
        <v>1</v>
      </c>
      <c r="E79" s="20" t="s">
        <v>29</v>
      </c>
      <c r="F79" s="20" t="s">
        <v>12</v>
      </c>
      <c r="G79" s="20" t="s">
        <v>23</v>
      </c>
      <c r="H79" s="58"/>
      <c r="I79" s="58"/>
      <c r="J79" s="32"/>
      <c r="K79" s="32"/>
      <c r="L79" s="202"/>
      <c r="M79" s="202"/>
      <c r="N79" s="202"/>
      <c r="O79" s="202"/>
      <c r="P79" s="202"/>
      <c r="Q79" s="202"/>
      <c r="R79" s="202"/>
      <c r="S79" s="202"/>
      <c r="T79" s="202"/>
      <c r="U79" s="202"/>
      <c r="V79" s="202"/>
      <c r="W79" s="202"/>
      <c r="X79" s="202"/>
      <c r="Y79" s="202"/>
      <c r="Z79" s="202"/>
      <c r="AA79" s="202"/>
      <c r="AB79" s="202"/>
      <c r="AC79" s="208"/>
      <c r="AD79" s="202"/>
      <c r="AE79" s="209"/>
      <c r="AF79" s="202"/>
      <c r="AG79" s="202"/>
      <c r="AH79" s="202"/>
      <c r="AI79" s="202"/>
      <c r="AJ79" s="202"/>
      <c r="AK79" s="202"/>
      <c r="AL79" s="202"/>
      <c r="AM79" s="202"/>
    </row>
    <row r="80" s="179" customFormat="1" ht="33" hidden="1" customHeight="1" spans="1:39">
      <c r="A80" s="34" t="s">
        <v>351</v>
      </c>
      <c r="B80" s="34" t="s">
        <v>9</v>
      </c>
      <c r="C80" s="34" t="s">
        <v>10</v>
      </c>
      <c r="D80" s="34">
        <v>1</v>
      </c>
      <c r="E80" s="34" t="s">
        <v>352</v>
      </c>
      <c r="F80" s="34" t="s">
        <v>179</v>
      </c>
      <c r="G80" s="20" t="s">
        <v>291</v>
      </c>
      <c r="H80" s="198" t="s">
        <v>353</v>
      </c>
      <c r="I80" s="34"/>
      <c r="J80" s="33"/>
      <c r="K80" s="33"/>
      <c r="L80" s="34">
        <v>0</v>
      </c>
      <c r="M80" s="34">
        <v>0</v>
      </c>
      <c r="N80" s="34" t="s">
        <v>182</v>
      </c>
      <c r="O80" s="34" t="s">
        <v>182</v>
      </c>
      <c r="P80" s="34">
        <v>0</v>
      </c>
      <c r="Q80" s="34" t="s">
        <v>193</v>
      </c>
      <c r="R80" s="34" t="s">
        <v>193</v>
      </c>
      <c r="S80" s="31">
        <f>VLOOKUP(A:A,Sheet6!A:C,3,0)</f>
        <v>114</v>
      </c>
      <c r="T80" s="34">
        <v>182.4</v>
      </c>
      <c r="U80" s="34">
        <v>95</v>
      </c>
      <c r="V80" s="34">
        <v>49</v>
      </c>
      <c r="W80" s="34">
        <v>42</v>
      </c>
      <c r="X80" s="34">
        <v>4</v>
      </c>
      <c r="Y80" s="34">
        <v>0</v>
      </c>
      <c r="Z80" s="34">
        <v>235171</v>
      </c>
      <c r="AA80" s="34">
        <v>3554</v>
      </c>
      <c r="AB80" s="34"/>
      <c r="AC80" s="51">
        <v>0.872</v>
      </c>
      <c r="AD80" s="34">
        <v>10</v>
      </c>
      <c r="AE80" s="190">
        <v>4799.40816326531</v>
      </c>
      <c r="AF80" s="34">
        <f>AA80/V80</f>
        <v>72.530612244898</v>
      </c>
      <c r="AG80" s="34">
        <f>S80*0.8</f>
        <v>91.2</v>
      </c>
      <c r="AH80" s="34"/>
      <c r="AI80" s="34"/>
      <c r="AJ80" s="34"/>
      <c r="AK80" s="34"/>
      <c r="AL80" s="34"/>
      <c r="AM80" s="34"/>
    </row>
    <row r="81" s="179" customFormat="1" ht="33" customHeight="1" spans="1:39">
      <c r="A81" s="34" t="s">
        <v>127</v>
      </c>
      <c r="B81" s="34" t="s">
        <v>128</v>
      </c>
      <c r="C81" s="34" t="s">
        <v>117</v>
      </c>
      <c r="D81" s="34">
        <v>1</v>
      </c>
      <c r="E81" s="34" t="s">
        <v>129</v>
      </c>
      <c r="F81" s="34" t="s">
        <v>354</v>
      </c>
      <c r="G81" s="20" t="s">
        <v>114</v>
      </c>
      <c r="H81" s="34" t="s">
        <v>131</v>
      </c>
      <c r="I81" s="34" t="s">
        <v>355</v>
      </c>
      <c r="J81" s="33"/>
      <c r="K81" s="33"/>
      <c r="L81" s="34">
        <v>0</v>
      </c>
      <c r="M81" s="34">
        <v>0</v>
      </c>
      <c r="N81" s="34">
        <v>1</v>
      </c>
      <c r="O81" s="34">
        <v>1</v>
      </c>
      <c r="P81" s="34">
        <v>0</v>
      </c>
      <c r="Q81" s="34" t="s">
        <v>205</v>
      </c>
      <c r="R81" s="34" t="s">
        <v>205</v>
      </c>
      <c r="S81" s="31">
        <v>0</v>
      </c>
      <c r="T81" s="34"/>
      <c r="U81" s="34">
        <v>19</v>
      </c>
      <c r="V81" s="34">
        <v>0</v>
      </c>
      <c r="W81" s="34">
        <v>0</v>
      </c>
      <c r="X81" s="34">
        <v>0</v>
      </c>
      <c r="Y81" s="34">
        <v>19</v>
      </c>
      <c r="Z81" s="34"/>
      <c r="AA81" s="34"/>
      <c r="AB81" s="34"/>
      <c r="AC81" s="51"/>
      <c r="AD81" s="34"/>
      <c r="AE81" s="190"/>
      <c r="AF81" s="34"/>
      <c r="AG81" s="34">
        <f t="shared" ref="AG81:AG94" si="1">S81*0.8</f>
        <v>0</v>
      </c>
      <c r="AH81" s="34"/>
      <c r="AI81" s="34"/>
      <c r="AJ81" s="34"/>
      <c r="AK81" s="34"/>
      <c r="AL81" s="34"/>
      <c r="AM81" s="34"/>
    </row>
    <row r="82" s="179" customFormat="1" ht="57" hidden="1" spans="1:39">
      <c r="A82" s="34" t="s">
        <v>356</v>
      </c>
      <c r="B82" s="34" t="s">
        <v>9</v>
      </c>
      <c r="C82" s="34" t="s">
        <v>10</v>
      </c>
      <c r="D82" s="34">
        <v>1</v>
      </c>
      <c r="E82" s="34" t="s">
        <v>357</v>
      </c>
      <c r="F82" s="34" t="s">
        <v>179</v>
      </c>
      <c r="G82" s="20" t="s">
        <v>291</v>
      </c>
      <c r="H82" s="198" t="s">
        <v>358</v>
      </c>
      <c r="I82" s="34"/>
      <c r="J82" s="33"/>
      <c r="K82" s="33"/>
      <c r="L82" s="34">
        <v>0</v>
      </c>
      <c r="M82" s="34">
        <v>0</v>
      </c>
      <c r="N82" s="34" t="s">
        <v>244</v>
      </c>
      <c r="O82" s="34" t="s">
        <v>244</v>
      </c>
      <c r="P82" s="34">
        <v>0</v>
      </c>
      <c r="Q82" s="34" t="s">
        <v>193</v>
      </c>
      <c r="R82" s="34" t="s">
        <v>193</v>
      </c>
      <c r="S82" s="31">
        <v>0</v>
      </c>
      <c r="T82" s="34"/>
      <c r="U82" s="34">
        <v>11</v>
      </c>
      <c r="V82" s="34">
        <v>4</v>
      </c>
      <c r="W82" s="34">
        <v>3</v>
      </c>
      <c r="X82" s="34">
        <v>4</v>
      </c>
      <c r="Y82" s="34">
        <v>0</v>
      </c>
      <c r="Z82" s="34"/>
      <c r="AA82" s="34"/>
      <c r="AB82" s="34"/>
      <c r="AC82" s="51"/>
      <c r="AD82" s="34"/>
      <c r="AE82" s="190"/>
      <c r="AF82" s="34"/>
      <c r="AG82" s="34">
        <f t="shared" si="1"/>
        <v>0</v>
      </c>
      <c r="AH82" s="34"/>
      <c r="AI82" s="34"/>
      <c r="AJ82" s="34"/>
      <c r="AK82" s="34"/>
      <c r="AL82" s="34"/>
      <c r="AM82" s="34"/>
    </row>
    <row r="83" s="179" customFormat="1" ht="37.05" hidden="1" customHeight="1" spans="1:39">
      <c r="A83" s="50" t="s">
        <v>83</v>
      </c>
      <c r="B83" s="34" t="s">
        <v>9</v>
      </c>
      <c r="C83" s="34" t="s">
        <v>10</v>
      </c>
      <c r="D83" s="34">
        <v>2</v>
      </c>
      <c r="E83" s="34" t="s">
        <v>352</v>
      </c>
      <c r="F83" s="34" t="s">
        <v>179</v>
      </c>
      <c r="G83" s="20" t="s">
        <v>291</v>
      </c>
      <c r="H83" s="198" t="s">
        <v>359</v>
      </c>
      <c r="I83" s="34"/>
      <c r="J83" s="31"/>
      <c r="K83" s="31"/>
      <c r="L83" s="50">
        <v>0</v>
      </c>
      <c r="M83" s="50" t="s">
        <v>360</v>
      </c>
      <c r="N83" s="50" t="s">
        <v>361</v>
      </c>
      <c r="O83" s="50" t="s">
        <v>197</v>
      </c>
      <c r="P83" s="50" t="s">
        <v>193</v>
      </c>
      <c r="Q83" s="50" t="s">
        <v>362</v>
      </c>
      <c r="R83" s="50" t="s">
        <v>361</v>
      </c>
      <c r="S83" s="50">
        <f>VLOOKUP(A:A,Sheet6!A:C,3,0)</f>
        <v>106</v>
      </c>
      <c r="T83" s="50">
        <v>169.6</v>
      </c>
      <c r="U83" s="50">
        <v>138</v>
      </c>
      <c r="V83" s="50">
        <v>51</v>
      </c>
      <c r="W83" s="50">
        <v>75</v>
      </c>
      <c r="X83" s="50">
        <v>12</v>
      </c>
      <c r="Y83" s="50">
        <v>0</v>
      </c>
      <c r="Z83" s="50">
        <v>196973</v>
      </c>
      <c r="AA83" s="50">
        <v>7133</v>
      </c>
      <c r="AB83" s="50"/>
      <c r="AC83" s="206">
        <v>0.901</v>
      </c>
      <c r="AD83" s="50">
        <v>4.9</v>
      </c>
      <c r="AE83" s="207">
        <v>3862.21568627451</v>
      </c>
      <c r="AF83" s="50">
        <f>AA83/V83</f>
        <v>139.862745098039</v>
      </c>
      <c r="AG83" s="50">
        <f t="shared" si="1"/>
        <v>84.8</v>
      </c>
      <c r="AH83" s="50"/>
      <c r="AI83" s="50"/>
      <c r="AJ83" s="50"/>
      <c r="AK83" s="50"/>
      <c r="AL83" s="50"/>
      <c r="AM83" s="50"/>
    </row>
    <row r="84" s="179" customFormat="1" ht="30" hidden="1" customHeight="1" spans="1:39">
      <c r="A84" s="50" t="s">
        <v>83</v>
      </c>
      <c r="B84" s="34" t="s">
        <v>9</v>
      </c>
      <c r="C84" s="34" t="s">
        <v>10</v>
      </c>
      <c r="D84" s="34">
        <v>3</v>
      </c>
      <c r="E84" s="34" t="s">
        <v>16</v>
      </c>
      <c r="F84" s="20" t="s">
        <v>12</v>
      </c>
      <c r="G84" s="20" t="s">
        <v>23</v>
      </c>
      <c r="H84" s="34" t="s">
        <v>363</v>
      </c>
      <c r="I84" s="34" t="s">
        <v>364</v>
      </c>
      <c r="J84" s="36"/>
      <c r="K84" s="36"/>
      <c r="L84" s="52"/>
      <c r="M84" s="52"/>
      <c r="N84" s="52"/>
      <c r="O84" s="52"/>
      <c r="P84" s="52"/>
      <c r="Q84" s="52"/>
      <c r="R84" s="52"/>
      <c r="S84" s="52"/>
      <c r="T84" s="52"/>
      <c r="U84" s="52"/>
      <c r="V84" s="52"/>
      <c r="W84" s="52"/>
      <c r="X84" s="52"/>
      <c r="Y84" s="52"/>
      <c r="Z84" s="52"/>
      <c r="AA84" s="52"/>
      <c r="AB84" s="52"/>
      <c r="AC84" s="210"/>
      <c r="AD84" s="52"/>
      <c r="AE84" s="211"/>
      <c r="AF84" s="52"/>
      <c r="AG84" s="52"/>
      <c r="AH84" s="52"/>
      <c r="AI84" s="52"/>
      <c r="AJ84" s="52"/>
      <c r="AK84" s="52"/>
      <c r="AL84" s="52"/>
      <c r="AM84" s="52"/>
    </row>
    <row r="85" s="179" customFormat="1" ht="43.05" hidden="1" customHeight="1" spans="1:39">
      <c r="A85" s="50" t="s">
        <v>83</v>
      </c>
      <c r="B85" s="34" t="s">
        <v>9</v>
      </c>
      <c r="C85" s="34" t="s">
        <v>10</v>
      </c>
      <c r="D85" s="34">
        <v>1</v>
      </c>
      <c r="E85" s="34" t="s">
        <v>84</v>
      </c>
      <c r="F85" s="20" t="s">
        <v>12</v>
      </c>
      <c r="G85" s="20" t="s">
        <v>114</v>
      </c>
      <c r="H85" s="34" t="s">
        <v>85</v>
      </c>
      <c r="I85" s="34" t="s">
        <v>365</v>
      </c>
      <c r="J85" s="36"/>
      <c r="K85" s="36"/>
      <c r="L85" s="52"/>
      <c r="M85" s="52"/>
      <c r="N85" s="52"/>
      <c r="O85" s="52"/>
      <c r="P85" s="52"/>
      <c r="Q85" s="52"/>
      <c r="R85" s="52"/>
      <c r="S85" s="52"/>
      <c r="T85" s="52"/>
      <c r="U85" s="52"/>
      <c r="V85" s="52"/>
      <c r="W85" s="52"/>
      <c r="X85" s="52"/>
      <c r="Y85" s="52"/>
      <c r="Z85" s="52"/>
      <c r="AA85" s="52"/>
      <c r="AB85" s="52"/>
      <c r="AC85" s="210"/>
      <c r="AD85" s="52"/>
      <c r="AE85" s="211"/>
      <c r="AF85" s="52"/>
      <c r="AG85" s="52"/>
      <c r="AH85" s="52"/>
      <c r="AI85" s="52"/>
      <c r="AJ85" s="52"/>
      <c r="AK85" s="52"/>
      <c r="AL85" s="52"/>
      <c r="AM85" s="52"/>
    </row>
    <row r="86" s="179" customFormat="1" ht="36" customHeight="1" spans="1:39">
      <c r="A86" s="50" t="s">
        <v>83</v>
      </c>
      <c r="B86" s="34" t="s">
        <v>97</v>
      </c>
      <c r="C86" s="34" t="s">
        <v>22</v>
      </c>
      <c r="D86" s="34">
        <v>1</v>
      </c>
      <c r="E86" s="34" t="s">
        <v>132</v>
      </c>
      <c r="F86" s="34" t="s">
        <v>228</v>
      </c>
      <c r="G86" s="20" t="s">
        <v>114</v>
      </c>
      <c r="H86" s="34" t="s">
        <v>133</v>
      </c>
      <c r="I86" s="34" t="s">
        <v>366</v>
      </c>
      <c r="J86" s="36"/>
      <c r="K86" s="36"/>
      <c r="L86" s="52"/>
      <c r="M86" s="52"/>
      <c r="N86" s="52"/>
      <c r="O86" s="52"/>
      <c r="P86" s="52"/>
      <c r="Q86" s="52"/>
      <c r="R86" s="52"/>
      <c r="S86" s="52"/>
      <c r="T86" s="52"/>
      <c r="U86" s="52"/>
      <c r="V86" s="52"/>
      <c r="W86" s="52"/>
      <c r="X86" s="52"/>
      <c r="Y86" s="52"/>
      <c r="Z86" s="52"/>
      <c r="AA86" s="52"/>
      <c r="AB86" s="52"/>
      <c r="AC86" s="210"/>
      <c r="AD86" s="52"/>
      <c r="AE86" s="211"/>
      <c r="AF86" s="52"/>
      <c r="AG86" s="52"/>
      <c r="AH86" s="52"/>
      <c r="AI86" s="52"/>
      <c r="AJ86" s="52"/>
      <c r="AK86" s="52"/>
      <c r="AL86" s="52"/>
      <c r="AM86" s="52"/>
    </row>
    <row r="87" s="179" customFormat="1" ht="36" customHeight="1" spans="1:39">
      <c r="A87" s="50" t="s">
        <v>83</v>
      </c>
      <c r="B87" s="34" t="s">
        <v>97</v>
      </c>
      <c r="C87" s="34" t="s">
        <v>22</v>
      </c>
      <c r="D87" s="34">
        <v>1</v>
      </c>
      <c r="E87" s="34" t="s">
        <v>134</v>
      </c>
      <c r="F87" s="34" t="s">
        <v>228</v>
      </c>
      <c r="G87" s="20" t="s">
        <v>114</v>
      </c>
      <c r="H87" s="34" t="s">
        <v>135</v>
      </c>
      <c r="I87" s="34" t="s">
        <v>367</v>
      </c>
      <c r="J87" s="32"/>
      <c r="K87" s="32"/>
      <c r="L87" s="202"/>
      <c r="M87" s="202"/>
      <c r="N87" s="202"/>
      <c r="O87" s="202"/>
      <c r="P87" s="202"/>
      <c r="Q87" s="202"/>
      <c r="R87" s="202"/>
      <c r="S87" s="202"/>
      <c r="T87" s="202"/>
      <c r="U87" s="202"/>
      <c r="V87" s="202"/>
      <c r="W87" s="202"/>
      <c r="X87" s="202"/>
      <c r="Y87" s="202"/>
      <c r="Z87" s="202"/>
      <c r="AA87" s="202"/>
      <c r="AB87" s="202"/>
      <c r="AC87" s="208"/>
      <c r="AD87" s="202"/>
      <c r="AE87" s="209"/>
      <c r="AF87" s="202"/>
      <c r="AG87" s="202"/>
      <c r="AH87" s="202"/>
      <c r="AI87" s="202"/>
      <c r="AJ87" s="202"/>
      <c r="AK87" s="202"/>
      <c r="AL87" s="202"/>
      <c r="AM87" s="202"/>
    </row>
    <row r="88" s="179" customFormat="1" ht="55.05" hidden="1" customHeight="1" spans="1:39">
      <c r="A88" s="34" t="s">
        <v>368</v>
      </c>
      <c r="B88" s="34" t="s">
        <v>9</v>
      </c>
      <c r="C88" s="34" t="s">
        <v>10</v>
      </c>
      <c r="D88" s="34">
        <v>2</v>
      </c>
      <c r="E88" s="34" t="s">
        <v>352</v>
      </c>
      <c r="F88" s="20" t="s">
        <v>179</v>
      </c>
      <c r="G88" s="20" t="s">
        <v>291</v>
      </c>
      <c r="H88" s="198" t="s">
        <v>369</v>
      </c>
      <c r="I88" s="34"/>
      <c r="J88" s="33"/>
      <c r="K88" s="33"/>
      <c r="L88" s="34">
        <v>0</v>
      </c>
      <c r="M88" s="61">
        <v>0</v>
      </c>
      <c r="N88" s="34" t="s">
        <v>193</v>
      </c>
      <c r="O88" s="34" t="s">
        <v>193</v>
      </c>
      <c r="P88" s="34">
        <v>0</v>
      </c>
      <c r="Q88" s="34" t="s">
        <v>182</v>
      </c>
      <c r="R88" s="34" t="s">
        <v>182</v>
      </c>
      <c r="S88" s="31">
        <f>VLOOKUP(A:A,Sheet6!A:C,3,0)</f>
        <v>92</v>
      </c>
      <c r="T88" s="34">
        <v>147.2</v>
      </c>
      <c r="U88" s="34">
        <v>101</v>
      </c>
      <c r="V88" s="34">
        <v>44</v>
      </c>
      <c r="W88" s="34">
        <v>49</v>
      </c>
      <c r="X88" s="34">
        <v>3</v>
      </c>
      <c r="Y88" s="34">
        <v>5</v>
      </c>
      <c r="Z88" s="34">
        <v>180040</v>
      </c>
      <c r="AA88" s="34">
        <v>3462</v>
      </c>
      <c r="AB88" s="34"/>
      <c r="AC88" s="51">
        <v>0.902</v>
      </c>
      <c r="AD88" s="34">
        <v>8.8</v>
      </c>
      <c r="AE88" s="190">
        <v>4091.81818181818</v>
      </c>
      <c r="AF88" s="34">
        <f>AA88/V88</f>
        <v>78.6818181818182</v>
      </c>
      <c r="AG88" s="34">
        <f t="shared" si="1"/>
        <v>73.6</v>
      </c>
      <c r="AH88" s="34"/>
      <c r="AI88" s="34"/>
      <c r="AJ88" s="34"/>
      <c r="AK88" s="34"/>
      <c r="AL88" s="34"/>
      <c r="AM88" s="34"/>
    </row>
    <row r="89" s="179" customFormat="1" ht="34.05" customHeight="1" spans="1:39">
      <c r="A89" s="34" t="s">
        <v>136</v>
      </c>
      <c r="B89" s="34" t="s">
        <v>97</v>
      </c>
      <c r="C89" s="34" t="s">
        <v>10</v>
      </c>
      <c r="D89" s="34">
        <v>1</v>
      </c>
      <c r="E89" s="34" t="s">
        <v>42</v>
      </c>
      <c r="F89" s="34" t="s">
        <v>12</v>
      </c>
      <c r="G89" s="34" t="s">
        <v>23</v>
      </c>
      <c r="H89" s="34" t="s">
        <v>137</v>
      </c>
      <c r="I89" s="34" t="s">
        <v>370</v>
      </c>
      <c r="J89" s="33"/>
      <c r="K89" s="33"/>
      <c r="L89" s="34">
        <v>0</v>
      </c>
      <c r="M89" s="34">
        <v>0</v>
      </c>
      <c r="N89" s="34" t="s">
        <v>209</v>
      </c>
      <c r="O89" s="34" t="s">
        <v>209</v>
      </c>
      <c r="P89" s="34">
        <v>0</v>
      </c>
      <c r="Q89" s="34" t="s">
        <v>193</v>
      </c>
      <c r="R89" s="34" t="s">
        <v>193</v>
      </c>
      <c r="S89" s="31">
        <v>0</v>
      </c>
      <c r="T89" s="34"/>
      <c r="U89" s="34">
        <v>6</v>
      </c>
      <c r="V89" s="34">
        <v>1</v>
      </c>
      <c r="W89" s="34">
        <v>0</v>
      </c>
      <c r="X89" s="34">
        <v>4</v>
      </c>
      <c r="Y89" s="34">
        <v>1</v>
      </c>
      <c r="Z89" s="34"/>
      <c r="AA89" s="34"/>
      <c r="AB89" s="34"/>
      <c r="AC89" s="51"/>
      <c r="AD89" s="34"/>
      <c r="AE89" s="190"/>
      <c r="AF89" s="34"/>
      <c r="AG89" s="34">
        <f t="shared" si="1"/>
        <v>0</v>
      </c>
      <c r="AH89" s="34"/>
      <c r="AI89" s="34"/>
      <c r="AJ89" s="34"/>
      <c r="AK89" s="34"/>
      <c r="AL89" s="34"/>
      <c r="AM89" s="34"/>
    </row>
    <row r="90" s="179" customFormat="1" ht="34.95" hidden="1" customHeight="1" spans="1:39">
      <c r="A90" s="34" t="s">
        <v>86</v>
      </c>
      <c r="B90" s="34" t="s">
        <v>9</v>
      </c>
      <c r="C90" s="34" t="s">
        <v>10</v>
      </c>
      <c r="D90" s="34">
        <v>1</v>
      </c>
      <c r="E90" s="34" t="s">
        <v>371</v>
      </c>
      <c r="F90" s="34" t="s">
        <v>12</v>
      </c>
      <c r="G90" s="34" t="s">
        <v>23</v>
      </c>
      <c r="H90" s="34"/>
      <c r="I90" s="34" t="s">
        <v>372</v>
      </c>
      <c r="J90" s="33"/>
      <c r="K90" s="33"/>
      <c r="L90" s="34">
        <v>0</v>
      </c>
      <c r="M90" s="34">
        <v>0</v>
      </c>
      <c r="N90" s="34" t="s">
        <v>193</v>
      </c>
      <c r="O90" s="34" t="s">
        <v>193</v>
      </c>
      <c r="P90" s="34">
        <v>0</v>
      </c>
      <c r="Q90" s="34" t="s">
        <v>193</v>
      </c>
      <c r="R90" s="34" t="s">
        <v>193</v>
      </c>
      <c r="S90" s="31">
        <v>0</v>
      </c>
      <c r="T90" s="34"/>
      <c r="U90" s="34">
        <v>24</v>
      </c>
      <c r="V90" s="34">
        <v>20</v>
      </c>
      <c r="W90" s="34">
        <v>0</v>
      </c>
      <c r="X90" s="34">
        <v>3</v>
      </c>
      <c r="Y90" s="34">
        <v>1</v>
      </c>
      <c r="Z90" s="34"/>
      <c r="AA90" s="34"/>
      <c r="AB90" s="34"/>
      <c r="AC90" s="51"/>
      <c r="AD90" s="34"/>
      <c r="AE90" s="190"/>
      <c r="AF90" s="34"/>
      <c r="AG90" s="34">
        <f t="shared" si="1"/>
        <v>0</v>
      </c>
      <c r="AH90" s="34"/>
      <c r="AI90" s="34"/>
      <c r="AJ90" s="34"/>
      <c r="AK90" s="34"/>
      <c r="AL90" s="34"/>
      <c r="AM90" s="34"/>
    </row>
    <row r="91" s="179" customFormat="1" ht="33" hidden="1" customHeight="1" spans="1:39">
      <c r="A91" s="34" t="s">
        <v>373</v>
      </c>
      <c r="B91" s="34" t="s">
        <v>9</v>
      </c>
      <c r="C91" s="34" t="s">
        <v>10</v>
      </c>
      <c r="D91" s="34">
        <v>1</v>
      </c>
      <c r="E91" s="34" t="s">
        <v>374</v>
      </c>
      <c r="F91" s="20" t="s">
        <v>179</v>
      </c>
      <c r="G91" s="20" t="s">
        <v>291</v>
      </c>
      <c r="H91" s="198" t="s">
        <v>375</v>
      </c>
      <c r="I91" s="34">
        <v>38</v>
      </c>
      <c r="J91" s="33"/>
      <c r="K91" s="33"/>
      <c r="L91" s="34">
        <v>0</v>
      </c>
      <c r="M91" s="34" t="s">
        <v>376</v>
      </c>
      <c r="N91" s="34" t="s">
        <v>193</v>
      </c>
      <c r="O91" s="34" t="s">
        <v>193</v>
      </c>
      <c r="P91" s="34">
        <v>0</v>
      </c>
      <c r="Q91" s="34" t="s">
        <v>193</v>
      </c>
      <c r="R91" s="34">
        <v>0</v>
      </c>
      <c r="S91" s="31">
        <f>VLOOKUP(A:A,Sheet6!A:C,3,0)</f>
        <v>40</v>
      </c>
      <c r="T91" s="34">
        <v>64</v>
      </c>
      <c r="U91" s="34">
        <v>43</v>
      </c>
      <c r="V91" s="34">
        <v>26</v>
      </c>
      <c r="W91" s="34">
        <v>14</v>
      </c>
      <c r="X91" s="34">
        <v>3</v>
      </c>
      <c r="Y91" s="34">
        <v>0</v>
      </c>
      <c r="Z91" s="34">
        <v>111942</v>
      </c>
      <c r="AA91" s="34">
        <v>1448</v>
      </c>
      <c r="AB91" s="34"/>
      <c r="AC91" s="51">
        <v>0.719</v>
      </c>
      <c r="AD91" s="34">
        <v>7.4</v>
      </c>
      <c r="AE91" s="190">
        <v>4305.46153846154</v>
      </c>
      <c r="AF91" s="34">
        <f>AA91/V91</f>
        <v>55.6923076923077</v>
      </c>
      <c r="AG91" s="34">
        <f t="shared" si="1"/>
        <v>32</v>
      </c>
      <c r="AH91" s="34"/>
      <c r="AI91" s="34"/>
      <c r="AJ91" s="34"/>
      <c r="AK91" s="34"/>
      <c r="AL91" s="34"/>
      <c r="AM91" s="34"/>
    </row>
    <row r="92" s="181" customFormat="1" ht="25.05" hidden="1" customHeight="1" spans="1:39">
      <c r="A92" s="203" t="s">
        <v>88</v>
      </c>
      <c r="B92" s="59" t="s">
        <v>9</v>
      </c>
      <c r="C92" s="59" t="s">
        <v>10</v>
      </c>
      <c r="D92" s="59">
        <v>1</v>
      </c>
      <c r="E92" s="59" t="s">
        <v>377</v>
      </c>
      <c r="F92" s="59" t="s">
        <v>12</v>
      </c>
      <c r="G92" s="59" t="s">
        <v>23</v>
      </c>
      <c r="H92" s="59"/>
      <c r="I92" s="59"/>
      <c r="J92" s="42"/>
      <c r="K92" s="42"/>
      <c r="L92" s="203" t="s">
        <v>378</v>
      </c>
      <c r="M92" s="203">
        <v>0</v>
      </c>
      <c r="N92" s="203" t="s">
        <v>193</v>
      </c>
      <c r="O92" s="203">
        <v>0</v>
      </c>
      <c r="P92" s="203" t="s">
        <v>193</v>
      </c>
      <c r="Q92" s="203" t="s">
        <v>182</v>
      </c>
      <c r="R92" s="203">
        <v>0</v>
      </c>
      <c r="S92" s="50">
        <v>0</v>
      </c>
      <c r="T92" s="203"/>
      <c r="U92" s="203">
        <v>61</v>
      </c>
      <c r="V92" s="203">
        <v>15</v>
      </c>
      <c r="W92" s="203">
        <v>15</v>
      </c>
      <c r="X92" s="203">
        <v>5</v>
      </c>
      <c r="Y92" s="203">
        <v>26</v>
      </c>
      <c r="Z92" s="203">
        <v>62112</v>
      </c>
      <c r="AA92" s="203"/>
      <c r="AB92" s="203"/>
      <c r="AC92" s="206"/>
      <c r="AD92" s="203"/>
      <c r="AE92" s="212">
        <v>4140.8</v>
      </c>
      <c r="AF92" s="203"/>
      <c r="AG92" s="50">
        <f t="shared" si="1"/>
        <v>0</v>
      </c>
      <c r="AH92" s="203"/>
      <c r="AI92" s="203"/>
      <c r="AJ92" s="203"/>
      <c r="AK92" s="203"/>
      <c r="AL92" s="203"/>
      <c r="AM92" s="203"/>
    </row>
    <row r="93" s="181" customFormat="1" ht="25.05" hidden="1" customHeight="1" spans="1:39">
      <c r="A93" s="203" t="s">
        <v>88</v>
      </c>
      <c r="B93" s="59" t="s">
        <v>9</v>
      </c>
      <c r="C93" s="42" t="s">
        <v>10</v>
      </c>
      <c r="D93" s="42">
        <v>1</v>
      </c>
      <c r="E93" s="42" t="s">
        <v>379</v>
      </c>
      <c r="F93" s="42" t="s">
        <v>12</v>
      </c>
      <c r="G93" s="25" t="s">
        <v>23</v>
      </c>
      <c r="H93" s="42"/>
      <c r="I93" s="42"/>
      <c r="J93" s="43"/>
      <c r="K93" s="43"/>
      <c r="L93" s="205"/>
      <c r="M93" s="205"/>
      <c r="N93" s="205"/>
      <c r="O93" s="205"/>
      <c r="P93" s="205"/>
      <c r="Q93" s="205"/>
      <c r="R93" s="205"/>
      <c r="S93" s="202"/>
      <c r="T93" s="205"/>
      <c r="U93" s="205"/>
      <c r="V93" s="205"/>
      <c r="W93" s="205"/>
      <c r="X93" s="205"/>
      <c r="Y93" s="205"/>
      <c r="Z93" s="205"/>
      <c r="AA93" s="205"/>
      <c r="AB93" s="205"/>
      <c r="AC93" s="208"/>
      <c r="AD93" s="205"/>
      <c r="AE93" s="214"/>
      <c r="AF93" s="205"/>
      <c r="AG93" s="202"/>
      <c r="AH93" s="205"/>
      <c r="AI93" s="205"/>
      <c r="AJ93" s="205"/>
      <c r="AK93" s="205"/>
      <c r="AL93" s="205"/>
      <c r="AM93" s="205"/>
    </row>
    <row r="94" s="182" customFormat="1" ht="25.05" customHeight="1" spans="1:233">
      <c r="A94" s="203" t="s">
        <v>89</v>
      </c>
      <c r="B94" s="59" t="s">
        <v>97</v>
      </c>
      <c r="C94" s="59" t="s">
        <v>138</v>
      </c>
      <c r="D94" s="59">
        <v>65</v>
      </c>
      <c r="E94" s="59" t="s">
        <v>91</v>
      </c>
      <c r="F94" s="59" t="s">
        <v>380</v>
      </c>
      <c r="G94" s="20" t="s">
        <v>139</v>
      </c>
      <c r="H94" s="59"/>
      <c r="I94" s="59"/>
      <c r="J94" s="59"/>
      <c r="K94" s="42"/>
      <c r="L94" s="203" t="s">
        <v>381</v>
      </c>
      <c r="M94" s="203">
        <v>13</v>
      </c>
      <c r="N94" s="203" t="s">
        <v>382</v>
      </c>
      <c r="O94" s="203" t="s">
        <v>383</v>
      </c>
      <c r="P94" s="203" t="s">
        <v>384</v>
      </c>
      <c r="Q94" s="203" t="s">
        <v>385</v>
      </c>
      <c r="R94" s="203">
        <v>0</v>
      </c>
      <c r="S94" s="50">
        <v>0</v>
      </c>
      <c r="T94" s="203"/>
      <c r="U94" s="203">
        <v>2123</v>
      </c>
      <c r="V94" s="203"/>
      <c r="W94" s="203"/>
      <c r="X94" s="203"/>
      <c r="Y94" s="203"/>
      <c r="Z94" s="203"/>
      <c r="AA94" s="203"/>
      <c r="AB94" s="203"/>
      <c r="AC94" s="206"/>
      <c r="AD94" s="203"/>
      <c r="AE94" s="212"/>
      <c r="AF94" s="203"/>
      <c r="AG94" s="50">
        <f t="shared" si="1"/>
        <v>0</v>
      </c>
      <c r="AH94" s="203"/>
      <c r="AI94" s="203"/>
      <c r="AJ94" s="203"/>
      <c r="AK94" s="203"/>
      <c r="AL94" s="203"/>
      <c r="AM94" s="203"/>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c r="DI94" s="62"/>
      <c r="DJ94" s="62"/>
      <c r="DK94" s="62"/>
      <c r="DL94" s="62"/>
      <c r="DM94" s="62"/>
      <c r="DN94" s="62"/>
      <c r="DO94" s="62"/>
      <c r="DP94" s="62"/>
      <c r="DQ94" s="62"/>
      <c r="DR94" s="62"/>
      <c r="DS94" s="62"/>
      <c r="DT94" s="62"/>
      <c r="DU94" s="62"/>
      <c r="DV94" s="62"/>
      <c r="DW94" s="62"/>
      <c r="DX94" s="62"/>
      <c r="DY94" s="62"/>
      <c r="DZ94" s="62"/>
      <c r="EA94" s="62"/>
      <c r="EB94" s="62"/>
      <c r="EC94" s="62"/>
      <c r="ED94" s="62"/>
      <c r="EE94" s="62"/>
      <c r="EF94" s="62"/>
      <c r="EG94" s="62"/>
      <c r="EH94" s="62"/>
      <c r="EI94" s="62"/>
      <c r="EJ94" s="62"/>
      <c r="EK94" s="62"/>
      <c r="EL94" s="62"/>
      <c r="EM94" s="62"/>
      <c r="EN94" s="62"/>
      <c r="EO94" s="62"/>
      <c r="EP94" s="62"/>
      <c r="EQ94" s="62"/>
      <c r="ER94" s="62"/>
      <c r="ES94" s="62"/>
      <c r="ET94" s="62"/>
      <c r="EU94" s="62"/>
      <c r="EV94" s="62"/>
      <c r="EW94" s="62"/>
      <c r="EX94" s="62"/>
      <c r="EY94" s="62"/>
      <c r="EZ94" s="62"/>
      <c r="FA94" s="62"/>
      <c r="FB94" s="62"/>
      <c r="FC94" s="62"/>
      <c r="FD94" s="62"/>
      <c r="FE94" s="62"/>
      <c r="FF94" s="62"/>
      <c r="FG94" s="62"/>
      <c r="FH94" s="62"/>
      <c r="FI94" s="62"/>
      <c r="FJ94" s="62"/>
      <c r="FK94" s="62"/>
      <c r="FL94" s="62"/>
      <c r="FM94" s="62"/>
      <c r="FN94" s="62"/>
      <c r="FO94" s="62"/>
      <c r="FP94" s="62"/>
      <c r="FQ94" s="62"/>
      <c r="FR94" s="62"/>
      <c r="FS94" s="62"/>
      <c r="FT94" s="62"/>
      <c r="FU94" s="62"/>
      <c r="FV94" s="62"/>
      <c r="FW94" s="62"/>
      <c r="FX94" s="62"/>
      <c r="FY94" s="62"/>
      <c r="FZ94" s="62"/>
      <c r="GA94" s="62"/>
      <c r="GB94" s="62"/>
      <c r="GC94" s="62"/>
      <c r="GD94" s="62"/>
      <c r="GE94" s="62"/>
      <c r="GF94" s="62"/>
      <c r="GG94" s="62"/>
      <c r="GH94" s="62"/>
      <c r="GI94" s="62"/>
      <c r="GJ94" s="62"/>
      <c r="GK94" s="62"/>
      <c r="GL94" s="62"/>
      <c r="GM94" s="62"/>
      <c r="GN94" s="62"/>
      <c r="GO94" s="62"/>
      <c r="GP94" s="62"/>
      <c r="GQ94" s="62"/>
      <c r="GR94" s="62"/>
      <c r="GS94" s="62"/>
      <c r="GT94" s="62"/>
      <c r="GU94" s="62"/>
      <c r="GV94" s="62"/>
      <c r="GW94" s="62"/>
      <c r="GX94" s="62"/>
      <c r="GY94" s="62"/>
      <c r="GZ94" s="62"/>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row>
    <row r="95" s="182" customFormat="1" ht="25.05" hidden="1" customHeight="1" spans="1:233">
      <c r="A95" s="203" t="s">
        <v>89</v>
      </c>
      <c r="B95" s="59" t="s">
        <v>9</v>
      </c>
      <c r="C95" s="59" t="s">
        <v>138</v>
      </c>
      <c r="D95" s="59">
        <v>9</v>
      </c>
      <c r="E95" s="59" t="s">
        <v>91</v>
      </c>
      <c r="F95" s="59" t="s">
        <v>386</v>
      </c>
      <c r="G95" s="20" t="s">
        <v>23</v>
      </c>
      <c r="H95" s="59"/>
      <c r="I95" s="59"/>
      <c r="J95" s="59"/>
      <c r="K95" s="43"/>
      <c r="L95" s="204"/>
      <c r="M95" s="204"/>
      <c r="N95" s="204"/>
      <c r="O95" s="204"/>
      <c r="P95" s="204"/>
      <c r="Q95" s="204"/>
      <c r="R95" s="204"/>
      <c r="S95" s="52"/>
      <c r="T95" s="204"/>
      <c r="U95" s="204"/>
      <c r="V95" s="204"/>
      <c r="W95" s="204"/>
      <c r="X95" s="204"/>
      <c r="Y95" s="204"/>
      <c r="Z95" s="204"/>
      <c r="AA95" s="204"/>
      <c r="AB95" s="204"/>
      <c r="AC95" s="210"/>
      <c r="AD95" s="204"/>
      <c r="AE95" s="213"/>
      <c r="AF95" s="204"/>
      <c r="AG95" s="52"/>
      <c r="AH95" s="204"/>
      <c r="AI95" s="204"/>
      <c r="AJ95" s="204"/>
      <c r="AK95" s="204"/>
      <c r="AL95" s="204"/>
      <c r="AM95" s="204"/>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c r="DI95" s="62"/>
      <c r="DJ95" s="62"/>
      <c r="DK95" s="62"/>
      <c r="DL95" s="62"/>
      <c r="DM95" s="62"/>
      <c r="DN95" s="62"/>
      <c r="DO95" s="62"/>
      <c r="DP95" s="62"/>
      <c r="DQ95" s="62"/>
      <c r="DR95" s="62"/>
      <c r="DS95" s="62"/>
      <c r="DT95" s="62"/>
      <c r="DU95" s="62"/>
      <c r="DV95" s="62"/>
      <c r="DW95" s="62"/>
      <c r="DX95" s="62"/>
      <c r="DY95" s="62"/>
      <c r="DZ95" s="62"/>
      <c r="EA95" s="62"/>
      <c r="EB95" s="62"/>
      <c r="EC95" s="62"/>
      <c r="ED95" s="62"/>
      <c r="EE95" s="62"/>
      <c r="EF95" s="62"/>
      <c r="EG95" s="62"/>
      <c r="EH95" s="62"/>
      <c r="EI95" s="62"/>
      <c r="EJ95" s="62"/>
      <c r="EK95" s="62"/>
      <c r="EL95" s="62"/>
      <c r="EM95" s="62"/>
      <c r="EN95" s="62"/>
      <c r="EO95" s="62"/>
      <c r="EP95" s="62"/>
      <c r="EQ95" s="62"/>
      <c r="ER95" s="62"/>
      <c r="ES95" s="62"/>
      <c r="ET95" s="62"/>
      <c r="EU95" s="62"/>
      <c r="EV95" s="62"/>
      <c r="EW95" s="62"/>
      <c r="EX95" s="62"/>
      <c r="EY95" s="62"/>
      <c r="EZ95" s="62"/>
      <c r="FA95" s="62"/>
      <c r="FB95" s="62"/>
      <c r="FC95" s="62"/>
      <c r="FD95" s="62"/>
      <c r="FE95" s="62"/>
      <c r="FF95" s="62"/>
      <c r="FG95" s="62"/>
      <c r="FH95" s="62"/>
      <c r="FI95" s="62"/>
      <c r="FJ95" s="62"/>
      <c r="FK95" s="62"/>
      <c r="FL95" s="62"/>
      <c r="FM95" s="62"/>
      <c r="FN95" s="62"/>
      <c r="FO95" s="62"/>
      <c r="FP95" s="62"/>
      <c r="FQ95" s="62"/>
      <c r="FR95" s="62"/>
      <c r="FS95" s="62"/>
      <c r="FT95" s="62"/>
      <c r="FU95" s="62"/>
      <c r="FV95" s="62"/>
      <c r="FW95" s="62"/>
      <c r="FX95" s="62"/>
      <c r="FY95" s="62"/>
      <c r="FZ95" s="62"/>
      <c r="GA95" s="62"/>
      <c r="GB95" s="62"/>
      <c r="GC95" s="62"/>
      <c r="GD95" s="62"/>
      <c r="GE95" s="62"/>
      <c r="GF95" s="62"/>
      <c r="GG95" s="62"/>
      <c r="GH95" s="62"/>
      <c r="GI95" s="62"/>
      <c r="GJ95" s="62"/>
      <c r="GK95" s="62"/>
      <c r="GL95" s="62"/>
      <c r="GM95" s="62"/>
      <c r="GN95" s="62"/>
      <c r="GO95" s="62"/>
      <c r="GP95" s="62"/>
      <c r="GQ95" s="62"/>
      <c r="GR95" s="62"/>
      <c r="GS95" s="62"/>
      <c r="GT95" s="62"/>
      <c r="GU95" s="62"/>
      <c r="GV95" s="62"/>
      <c r="GW95" s="62"/>
      <c r="GX95" s="62"/>
      <c r="GY95" s="62"/>
      <c r="GZ95" s="62"/>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row>
    <row r="96" s="182" customFormat="1" ht="25.05" hidden="1" customHeight="1" spans="1:233">
      <c r="A96" s="203" t="s">
        <v>89</v>
      </c>
      <c r="B96" s="59" t="s">
        <v>9</v>
      </c>
      <c r="C96" s="59" t="s">
        <v>138</v>
      </c>
      <c r="D96" s="59">
        <v>10</v>
      </c>
      <c r="E96" s="59" t="s">
        <v>93</v>
      </c>
      <c r="F96" s="59" t="s">
        <v>380</v>
      </c>
      <c r="G96" s="20" t="s">
        <v>387</v>
      </c>
      <c r="H96" s="59"/>
      <c r="I96" s="59"/>
      <c r="J96" s="59"/>
      <c r="K96" s="43"/>
      <c r="L96" s="204"/>
      <c r="M96" s="204"/>
      <c r="N96" s="204"/>
      <c r="O96" s="204"/>
      <c r="P96" s="204"/>
      <c r="Q96" s="204"/>
      <c r="R96" s="204"/>
      <c r="S96" s="52"/>
      <c r="T96" s="204"/>
      <c r="U96" s="204"/>
      <c r="V96" s="204"/>
      <c r="W96" s="204"/>
      <c r="X96" s="204"/>
      <c r="Y96" s="204"/>
      <c r="Z96" s="204"/>
      <c r="AA96" s="204"/>
      <c r="AB96" s="204"/>
      <c r="AC96" s="210"/>
      <c r="AD96" s="204"/>
      <c r="AE96" s="213"/>
      <c r="AF96" s="204"/>
      <c r="AG96" s="52"/>
      <c r="AH96" s="204"/>
      <c r="AI96" s="204"/>
      <c r="AJ96" s="204"/>
      <c r="AK96" s="204"/>
      <c r="AL96" s="204"/>
      <c r="AM96" s="204"/>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c r="DI96" s="62"/>
      <c r="DJ96" s="62"/>
      <c r="DK96" s="62"/>
      <c r="DL96" s="62"/>
      <c r="DM96" s="62"/>
      <c r="DN96" s="62"/>
      <c r="DO96" s="62"/>
      <c r="DP96" s="62"/>
      <c r="DQ96" s="62"/>
      <c r="DR96" s="62"/>
      <c r="DS96" s="62"/>
      <c r="DT96" s="62"/>
      <c r="DU96" s="62"/>
      <c r="DV96" s="62"/>
      <c r="DW96" s="62"/>
      <c r="DX96" s="62"/>
      <c r="DY96" s="62"/>
      <c r="DZ96" s="62"/>
      <c r="EA96" s="62"/>
      <c r="EB96" s="62"/>
      <c r="EC96" s="62"/>
      <c r="ED96" s="62"/>
      <c r="EE96" s="62"/>
      <c r="EF96" s="62"/>
      <c r="EG96" s="62"/>
      <c r="EH96" s="62"/>
      <c r="EI96" s="62"/>
      <c r="EJ96" s="62"/>
      <c r="EK96" s="62"/>
      <c r="EL96" s="62"/>
      <c r="EM96" s="62"/>
      <c r="EN96" s="62"/>
      <c r="EO96" s="62"/>
      <c r="EP96" s="62"/>
      <c r="EQ96" s="62"/>
      <c r="ER96" s="62"/>
      <c r="ES96" s="62"/>
      <c r="ET96" s="62"/>
      <c r="EU96" s="62"/>
      <c r="EV96" s="62"/>
      <c r="EW96" s="62"/>
      <c r="EX96" s="62"/>
      <c r="EY96" s="62"/>
      <c r="EZ96" s="62"/>
      <c r="FA96" s="62"/>
      <c r="FB96" s="62"/>
      <c r="FC96" s="62"/>
      <c r="FD96" s="62"/>
      <c r="FE96" s="62"/>
      <c r="FF96" s="62"/>
      <c r="FG96" s="62"/>
      <c r="FH96" s="62"/>
      <c r="FI96" s="62"/>
      <c r="FJ96" s="62"/>
      <c r="FK96" s="62"/>
      <c r="FL96" s="62"/>
      <c r="FM96" s="62"/>
      <c r="FN96" s="62"/>
      <c r="FO96" s="62"/>
      <c r="FP96" s="62"/>
      <c r="FQ96" s="62"/>
      <c r="FR96" s="62"/>
      <c r="FS96" s="62"/>
      <c r="FT96" s="62"/>
      <c r="FU96" s="62"/>
      <c r="FV96" s="62"/>
      <c r="FW96" s="62"/>
      <c r="FX96" s="62"/>
      <c r="FY96" s="62"/>
      <c r="FZ96" s="62"/>
      <c r="GA96" s="62"/>
      <c r="GB96" s="62"/>
      <c r="GC96" s="62"/>
      <c r="GD96" s="62"/>
      <c r="GE96" s="62"/>
      <c r="GF96" s="62"/>
      <c r="GG96" s="62"/>
      <c r="GH96" s="62"/>
      <c r="GI96" s="62"/>
      <c r="GJ96" s="62"/>
      <c r="GK96" s="62"/>
      <c r="GL96" s="62"/>
      <c r="GM96" s="62"/>
      <c r="GN96" s="62"/>
      <c r="GO96" s="62"/>
      <c r="GP96" s="62"/>
      <c r="GQ96" s="62"/>
      <c r="GR96" s="62"/>
      <c r="GS96" s="62"/>
      <c r="GT96" s="62"/>
      <c r="GU96" s="62"/>
      <c r="GV96" s="62"/>
      <c r="GW96" s="62"/>
      <c r="GX96" s="62"/>
      <c r="GY96" s="62"/>
      <c r="GZ96" s="62"/>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row>
    <row r="97" s="182" customFormat="1" ht="25.05" hidden="1" customHeight="1" spans="1:233">
      <c r="A97" s="203" t="s">
        <v>89</v>
      </c>
      <c r="B97" s="59" t="s">
        <v>9</v>
      </c>
      <c r="C97" s="59" t="s">
        <v>138</v>
      </c>
      <c r="D97" s="59">
        <v>6</v>
      </c>
      <c r="E97" s="59" t="s">
        <v>388</v>
      </c>
      <c r="F97" s="59" t="s">
        <v>380</v>
      </c>
      <c r="G97" s="20" t="s">
        <v>23</v>
      </c>
      <c r="H97" s="59"/>
      <c r="I97" s="59"/>
      <c r="J97" s="59"/>
      <c r="K97" s="44"/>
      <c r="L97" s="205"/>
      <c r="M97" s="205"/>
      <c r="N97" s="205"/>
      <c r="O97" s="205"/>
      <c r="P97" s="205"/>
      <c r="Q97" s="205"/>
      <c r="R97" s="205"/>
      <c r="S97" s="202"/>
      <c r="T97" s="205"/>
      <c r="U97" s="205"/>
      <c r="V97" s="205"/>
      <c r="W97" s="205"/>
      <c r="X97" s="205"/>
      <c r="Y97" s="205"/>
      <c r="Z97" s="205"/>
      <c r="AA97" s="205"/>
      <c r="AB97" s="205"/>
      <c r="AC97" s="208"/>
      <c r="AD97" s="205"/>
      <c r="AE97" s="214"/>
      <c r="AF97" s="205"/>
      <c r="AG97" s="202"/>
      <c r="AH97" s="205"/>
      <c r="AI97" s="205"/>
      <c r="AJ97" s="205"/>
      <c r="AK97" s="205"/>
      <c r="AL97" s="205"/>
      <c r="AM97" s="205"/>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c r="DI97" s="62"/>
      <c r="DJ97" s="62"/>
      <c r="DK97" s="62"/>
      <c r="DL97" s="62"/>
      <c r="DM97" s="62"/>
      <c r="DN97" s="62"/>
      <c r="DO97" s="62"/>
      <c r="DP97" s="62"/>
      <c r="DQ97" s="62"/>
      <c r="DR97" s="62"/>
      <c r="DS97" s="62"/>
      <c r="DT97" s="62"/>
      <c r="DU97" s="62"/>
      <c r="DV97" s="62"/>
      <c r="DW97" s="62"/>
      <c r="DX97" s="62"/>
      <c r="DY97" s="62"/>
      <c r="DZ97" s="62"/>
      <c r="EA97" s="62"/>
      <c r="EB97" s="62"/>
      <c r="EC97" s="62"/>
      <c r="ED97" s="62"/>
      <c r="EE97" s="62"/>
      <c r="EF97" s="62"/>
      <c r="EG97" s="62"/>
      <c r="EH97" s="62"/>
      <c r="EI97" s="62"/>
      <c r="EJ97" s="62"/>
      <c r="EK97" s="62"/>
      <c r="EL97" s="62"/>
      <c r="EM97" s="62"/>
      <c r="EN97" s="62"/>
      <c r="EO97" s="62"/>
      <c r="EP97" s="62"/>
      <c r="EQ97" s="62"/>
      <c r="ER97" s="62"/>
      <c r="ES97" s="62"/>
      <c r="ET97" s="62"/>
      <c r="EU97" s="62"/>
      <c r="EV97" s="62"/>
      <c r="EW97" s="62"/>
      <c r="EX97" s="62"/>
      <c r="EY97" s="62"/>
      <c r="EZ97" s="62"/>
      <c r="FA97" s="62"/>
      <c r="FB97" s="62"/>
      <c r="FC97" s="62"/>
      <c r="FD97" s="62"/>
      <c r="FE97" s="62"/>
      <c r="FF97" s="62"/>
      <c r="FG97" s="62"/>
      <c r="FH97" s="62"/>
      <c r="FI97" s="62"/>
      <c r="FJ97" s="62"/>
      <c r="FK97" s="62"/>
      <c r="FL97" s="62"/>
      <c r="FM97" s="62"/>
      <c r="FN97" s="62"/>
      <c r="FO97" s="62"/>
      <c r="FP97" s="62"/>
      <c r="FQ97" s="62"/>
      <c r="FR97" s="62"/>
      <c r="FS97" s="62"/>
      <c r="FT97" s="62"/>
      <c r="FU97" s="62"/>
      <c r="FV97" s="62"/>
      <c r="FW97" s="62"/>
      <c r="FX97" s="62"/>
      <c r="FY97" s="62"/>
      <c r="FZ97" s="62"/>
      <c r="GA97" s="62"/>
      <c r="GB97" s="62"/>
      <c r="GC97" s="62"/>
      <c r="GD97" s="62"/>
      <c r="GE97" s="62"/>
      <c r="GF97" s="62"/>
      <c r="GG97" s="62"/>
      <c r="GH97" s="62"/>
      <c r="GI97" s="62"/>
      <c r="GJ97" s="62"/>
      <c r="GK97" s="62"/>
      <c r="GL97" s="62"/>
      <c r="GM97" s="62"/>
      <c r="GN97" s="62"/>
      <c r="GO97" s="62"/>
      <c r="GP97" s="62"/>
      <c r="GQ97" s="62"/>
      <c r="GR97" s="62"/>
      <c r="GS97" s="62"/>
      <c r="GT97" s="62"/>
      <c r="GU97" s="62"/>
      <c r="GV97" s="62"/>
      <c r="GW97" s="62"/>
      <c r="GX97" s="62"/>
      <c r="GY97" s="62"/>
      <c r="GZ97" s="62"/>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row>
    <row r="98" s="183" customFormat="1" ht="31.2" customHeight="1" spans="1:39">
      <c r="A98" s="138" t="s">
        <v>140</v>
      </c>
      <c r="B98" s="138" t="s">
        <v>97</v>
      </c>
      <c r="C98" s="138" t="s">
        <v>117</v>
      </c>
      <c r="D98" s="138">
        <v>1</v>
      </c>
      <c r="E98" s="138" t="s">
        <v>141</v>
      </c>
      <c r="F98" s="138" t="s">
        <v>389</v>
      </c>
      <c r="G98" s="138" t="s">
        <v>142</v>
      </c>
      <c r="H98" s="138" t="s">
        <v>143</v>
      </c>
      <c r="I98" s="138"/>
      <c r="J98" s="138"/>
      <c r="K98" s="138"/>
      <c r="L98" s="138">
        <v>0</v>
      </c>
      <c r="M98" s="138" t="s">
        <v>390</v>
      </c>
      <c r="N98" s="138">
        <v>0</v>
      </c>
      <c r="O98" s="138">
        <v>0</v>
      </c>
      <c r="P98" s="138">
        <v>0</v>
      </c>
      <c r="Q98" s="138" t="s">
        <v>205</v>
      </c>
      <c r="R98" s="138" t="s">
        <v>205</v>
      </c>
      <c r="S98" s="138"/>
      <c r="T98" s="138"/>
      <c r="U98" s="138"/>
      <c r="V98" s="138"/>
      <c r="W98" s="138"/>
      <c r="X98" s="138"/>
      <c r="Y98" s="138"/>
      <c r="Z98" s="138"/>
      <c r="AA98" s="138"/>
      <c r="AB98" s="138"/>
      <c r="AC98" s="138"/>
      <c r="AD98" s="138"/>
      <c r="AE98" s="138"/>
      <c r="AF98" s="138"/>
      <c r="AG98" s="138"/>
      <c r="AH98" s="138"/>
      <c r="AI98" s="138"/>
      <c r="AJ98" s="138"/>
      <c r="AK98" s="138"/>
      <c r="AL98" s="138"/>
      <c r="AM98" s="138"/>
    </row>
    <row r="99" spans="4:4">
      <c r="D99">
        <f>SUBTOTAL(9,D4:D97)</f>
        <v>86</v>
      </c>
    </row>
  </sheetData>
  <autoFilter ref="A2:HY98">
    <filterColumn colId="1">
      <customFilters>
        <customFilter operator="equal" val="代理制"/>
        <customFilter operator="equal" val="派遣制"/>
      </customFilters>
    </filterColumn>
    <extLst/>
  </autoFilter>
  <mergeCells count="49">
    <mergeCell ref="B1:I1"/>
    <mergeCell ref="J3:J4"/>
    <mergeCell ref="J7:J9"/>
    <mergeCell ref="J11:J12"/>
    <mergeCell ref="J13:J14"/>
    <mergeCell ref="J17:J20"/>
    <mergeCell ref="J22:J23"/>
    <mergeCell ref="J26:J30"/>
    <mergeCell ref="J31:J34"/>
    <mergeCell ref="J35:J39"/>
    <mergeCell ref="J40:J42"/>
    <mergeCell ref="J43:J44"/>
    <mergeCell ref="J45:J52"/>
    <mergeCell ref="J53:J54"/>
    <mergeCell ref="J55:J56"/>
    <mergeCell ref="J57:J58"/>
    <mergeCell ref="J59:J60"/>
    <mergeCell ref="J61:J62"/>
    <mergeCell ref="J63:J64"/>
    <mergeCell ref="J65:J66"/>
    <mergeCell ref="J76:J77"/>
    <mergeCell ref="J78:J79"/>
    <mergeCell ref="J83:J87"/>
    <mergeCell ref="J92:J93"/>
    <mergeCell ref="J94:J97"/>
    <mergeCell ref="K3:K4"/>
    <mergeCell ref="K7:K9"/>
    <mergeCell ref="K11:K12"/>
    <mergeCell ref="K13:K14"/>
    <mergeCell ref="K17:K20"/>
    <mergeCell ref="K22:K23"/>
    <mergeCell ref="K26:K30"/>
    <mergeCell ref="K31:K34"/>
    <mergeCell ref="K35:K39"/>
    <mergeCell ref="K40:K42"/>
    <mergeCell ref="K43:K44"/>
    <mergeCell ref="K45:K52"/>
    <mergeCell ref="K53:K54"/>
    <mergeCell ref="K55:K56"/>
    <mergeCell ref="K57:K58"/>
    <mergeCell ref="K59:K60"/>
    <mergeCell ref="K61:K62"/>
    <mergeCell ref="K63:K64"/>
    <mergeCell ref="K65:K66"/>
    <mergeCell ref="K76:K77"/>
    <mergeCell ref="K78:K79"/>
    <mergeCell ref="K83:K87"/>
    <mergeCell ref="K92:K93"/>
    <mergeCell ref="K94:K97"/>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Y99"/>
  <sheetViews>
    <sheetView workbookViewId="0">
      <selection activeCell="L31" sqref="L31:L34"/>
    </sheetView>
  </sheetViews>
  <sheetFormatPr defaultColWidth="8.9" defaultRowHeight="14.25"/>
  <cols>
    <col min="1" max="1" width="12.6" customWidth="1"/>
    <col min="2" max="2" width="9.7" customWidth="1"/>
    <col min="3" max="4" width="10" customWidth="1"/>
    <col min="5" max="5" width="25.9" customWidth="1"/>
    <col min="6" max="6" width="26.5" customWidth="1"/>
    <col min="7" max="7" width="9.1" customWidth="1"/>
    <col min="8" max="8" width="33.6" style="184" customWidth="1"/>
    <col min="9" max="9" width="22" hidden="1" customWidth="1"/>
    <col min="10" max="10" width="14.9" style="14" hidden="1" customWidth="1"/>
    <col min="11" max="11" width="8.9" style="14" hidden="1" customWidth="1"/>
    <col min="12" max="30" width="8.9" style="14"/>
    <col min="31" max="32" width="12.6" style="14" customWidth="1"/>
    <col min="33" max="39" width="8.9" style="14"/>
  </cols>
  <sheetData>
    <row r="1" ht="30.75" customHeight="1" spans="2:9">
      <c r="B1" s="16" t="s">
        <v>147</v>
      </c>
      <c r="C1" s="16"/>
      <c r="D1" s="16"/>
      <c r="E1" s="16"/>
      <c r="F1" s="16"/>
      <c r="G1" s="16"/>
      <c r="H1" s="185"/>
      <c r="I1" s="16"/>
    </row>
    <row r="2" ht="85.5" spans="1:39">
      <c r="A2" s="17" t="s">
        <v>0</v>
      </c>
      <c r="B2" s="18" t="s">
        <v>1</v>
      </c>
      <c r="C2" s="19" t="s">
        <v>2</v>
      </c>
      <c r="D2" s="19" t="s">
        <v>3</v>
      </c>
      <c r="E2" s="19" t="s">
        <v>4</v>
      </c>
      <c r="F2" s="18" t="s">
        <v>5</v>
      </c>
      <c r="G2" s="19" t="s">
        <v>6</v>
      </c>
      <c r="H2" s="186" t="s">
        <v>7</v>
      </c>
      <c r="I2" s="28" t="s">
        <v>148</v>
      </c>
      <c r="J2" s="29" t="s">
        <v>149</v>
      </c>
      <c r="K2" s="29" t="s">
        <v>150</v>
      </c>
      <c r="L2" s="29" t="s">
        <v>151</v>
      </c>
      <c r="M2" s="29" t="s">
        <v>152</v>
      </c>
      <c r="N2" s="29" t="s">
        <v>153</v>
      </c>
      <c r="O2" s="29" t="s">
        <v>154</v>
      </c>
      <c r="P2" s="29" t="s">
        <v>155</v>
      </c>
      <c r="Q2" s="29" t="s">
        <v>156</v>
      </c>
      <c r="R2" s="29" t="s">
        <v>157</v>
      </c>
      <c r="S2" s="46" t="s">
        <v>158</v>
      </c>
      <c r="T2" s="47" t="s">
        <v>159</v>
      </c>
      <c r="U2" s="29" t="s">
        <v>160</v>
      </c>
      <c r="V2" s="29" t="s">
        <v>161</v>
      </c>
      <c r="W2" s="29" t="s">
        <v>162</v>
      </c>
      <c r="X2" s="29" t="s">
        <v>163</v>
      </c>
      <c r="Y2" s="29" t="s">
        <v>117</v>
      </c>
      <c r="Z2" s="29" t="s">
        <v>164</v>
      </c>
      <c r="AA2" s="29" t="s">
        <v>165</v>
      </c>
      <c r="AB2" s="29" t="s">
        <v>166</v>
      </c>
      <c r="AC2" s="187" t="s">
        <v>167</v>
      </c>
      <c r="AD2" s="29" t="s">
        <v>168</v>
      </c>
      <c r="AE2" s="49" t="s">
        <v>169</v>
      </c>
      <c r="AF2" s="49" t="s">
        <v>170</v>
      </c>
      <c r="AG2" s="49" t="s">
        <v>171</v>
      </c>
      <c r="AH2" s="49" t="s">
        <v>172</v>
      </c>
      <c r="AI2" s="49" t="s">
        <v>173</v>
      </c>
      <c r="AJ2" s="49" t="s">
        <v>174</v>
      </c>
      <c r="AK2" s="49" t="s">
        <v>175</v>
      </c>
      <c r="AL2" s="54" t="s">
        <v>176</v>
      </c>
      <c r="AM2" s="55" t="s">
        <v>177</v>
      </c>
    </row>
    <row r="3" s="179" customFormat="1" ht="30" customHeight="1" spans="1:39">
      <c r="A3" s="20" t="s">
        <v>8</v>
      </c>
      <c r="B3" s="20" t="s">
        <v>9</v>
      </c>
      <c r="C3" s="20" t="s">
        <v>10</v>
      </c>
      <c r="D3" s="20">
        <v>1</v>
      </c>
      <c r="E3" s="20" t="s">
        <v>178</v>
      </c>
      <c r="F3" s="20" t="s">
        <v>179</v>
      </c>
      <c r="G3" s="20" t="s">
        <v>180</v>
      </c>
      <c r="H3" s="21" t="s">
        <v>14</v>
      </c>
      <c r="I3" s="30" t="s">
        <v>181</v>
      </c>
      <c r="J3" s="31"/>
      <c r="K3" s="31"/>
      <c r="L3" s="31">
        <v>0</v>
      </c>
      <c r="M3" s="31">
        <v>0</v>
      </c>
      <c r="N3" s="31">
        <v>0</v>
      </c>
      <c r="O3" s="31">
        <v>0</v>
      </c>
      <c r="P3" s="31">
        <v>0</v>
      </c>
      <c r="Q3" s="31" t="s">
        <v>182</v>
      </c>
      <c r="R3" s="31" t="s">
        <v>182</v>
      </c>
      <c r="S3" s="31">
        <f>VLOOKUP(A:A,Sheet6!A:C,3,0)</f>
        <v>80</v>
      </c>
      <c r="T3" s="31">
        <v>128</v>
      </c>
      <c r="U3" s="31">
        <v>116</v>
      </c>
      <c r="V3" s="31">
        <v>40</v>
      </c>
      <c r="W3" s="31">
        <v>76</v>
      </c>
      <c r="X3" s="31">
        <v>0</v>
      </c>
      <c r="Y3" s="31">
        <v>0</v>
      </c>
      <c r="Z3" s="31">
        <v>66822</v>
      </c>
      <c r="AA3" s="31">
        <v>1791</v>
      </c>
      <c r="AB3" s="31"/>
      <c r="AC3" s="51">
        <v>0.731</v>
      </c>
      <c r="AD3" s="31">
        <v>8</v>
      </c>
      <c r="AE3" s="188">
        <v>1670.55</v>
      </c>
      <c r="AF3" s="31">
        <f>AA3/V3</f>
        <v>44.775</v>
      </c>
      <c r="AG3" s="31">
        <f>S3*0.8</f>
        <v>64</v>
      </c>
      <c r="AH3" s="31"/>
      <c r="AI3" s="31"/>
      <c r="AJ3" s="31"/>
      <c r="AK3" s="31"/>
      <c r="AL3" s="31"/>
      <c r="AM3" s="31"/>
    </row>
    <row r="4" s="179" customFormat="1" ht="30" hidden="1" customHeight="1" spans="1:39">
      <c r="A4" s="20" t="s">
        <v>8</v>
      </c>
      <c r="B4" s="20" t="s">
        <v>9</v>
      </c>
      <c r="C4" s="20" t="s">
        <v>10</v>
      </c>
      <c r="D4" s="20">
        <v>1</v>
      </c>
      <c r="E4" s="20" t="s">
        <v>183</v>
      </c>
      <c r="F4" s="20" t="s">
        <v>12</v>
      </c>
      <c r="G4" s="20" t="s">
        <v>13</v>
      </c>
      <c r="H4" s="21"/>
      <c r="I4" s="30" t="s">
        <v>181</v>
      </c>
      <c r="J4" s="32"/>
      <c r="K4" s="32"/>
      <c r="L4" s="32"/>
      <c r="M4" s="32"/>
      <c r="N4" s="32"/>
      <c r="O4" s="32"/>
      <c r="P4" s="32"/>
      <c r="Q4" s="32"/>
      <c r="R4" s="32"/>
      <c r="S4" s="36"/>
      <c r="T4" s="32"/>
      <c r="U4" s="32"/>
      <c r="V4" s="32"/>
      <c r="W4" s="32"/>
      <c r="X4" s="32"/>
      <c r="Y4" s="32"/>
      <c r="Z4" s="32"/>
      <c r="AA4" s="32"/>
      <c r="AB4" s="32"/>
      <c r="AC4" s="53"/>
      <c r="AD4" s="32"/>
      <c r="AE4" s="189"/>
      <c r="AF4" s="32"/>
      <c r="AG4" s="32"/>
      <c r="AH4" s="32"/>
      <c r="AI4" s="32"/>
      <c r="AJ4" s="32"/>
      <c r="AK4" s="32"/>
      <c r="AL4" s="32"/>
      <c r="AM4" s="32"/>
    </row>
    <row r="5" s="179" customFormat="1" ht="30" customHeight="1" spans="1:39">
      <c r="A5" s="20" t="s">
        <v>184</v>
      </c>
      <c r="B5" s="20" t="s">
        <v>9</v>
      </c>
      <c r="C5" s="20" t="s">
        <v>10</v>
      </c>
      <c r="D5" s="20">
        <v>3</v>
      </c>
      <c r="E5" s="20" t="s">
        <v>185</v>
      </c>
      <c r="F5" s="20" t="s">
        <v>179</v>
      </c>
      <c r="G5" s="20" t="s">
        <v>180</v>
      </c>
      <c r="H5" s="21" t="s">
        <v>14</v>
      </c>
      <c r="I5" s="30"/>
      <c r="J5" s="33"/>
      <c r="K5" s="33"/>
      <c r="L5" s="59" t="s">
        <v>186</v>
      </c>
      <c r="M5" s="34">
        <v>0</v>
      </c>
      <c r="N5" s="34" t="s">
        <v>187</v>
      </c>
      <c r="O5" s="34" t="s">
        <v>187</v>
      </c>
      <c r="P5" s="34">
        <v>0</v>
      </c>
      <c r="Q5" s="34" t="s">
        <v>188</v>
      </c>
      <c r="R5" s="34" t="s">
        <v>182</v>
      </c>
      <c r="S5" s="31">
        <f>VLOOKUP(A:A,Sheet6!A:C,3,0)</f>
        <v>168</v>
      </c>
      <c r="T5" s="34">
        <v>268.8</v>
      </c>
      <c r="U5" s="34">
        <v>178</v>
      </c>
      <c r="V5" s="34">
        <v>75</v>
      </c>
      <c r="W5" s="34">
        <v>91</v>
      </c>
      <c r="X5" s="34">
        <v>11</v>
      </c>
      <c r="Y5" s="34">
        <v>1</v>
      </c>
      <c r="Z5" s="34">
        <v>229216</v>
      </c>
      <c r="AA5" s="34">
        <v>4347</v>
      </c>
      <c r="AB5" s="34"/>
      <c r="AC5" s="51">
        <v>0.88</v>
      </c>
      <c r="AD5" s="34">
        <v>12.3</v>
      </c>
      <c r="AE5" s="190">
        <v>3056.21333333333</v>
      </c>
      <c r="AF5" s="34">
        <f>AA5/V5</f>
        <v>57.96</v>
      </c>
      <c r="AG5" s="34">
        <f>S5*0.8</f>
        <v>134.4</v>
      </c>
      <c r="AH5" s="34"/>
      <c r="AI5" s="34"/>
      <c r="AJ5" s="34"/>
      <c r="AK5" s="34"/>
      <c r="AL5" s="34"/>
      <c r="AM5" s="34"/>
    </row>
    <row r="6" s="179" customFormat="1" ht="30" hidden="1" customHeight="1" spans="1:39">
      <c r="A6" s="20" t="s">
        <v>15</v>
      </c>
      <c r="B6" s="20" t="s">
        <v>9</v>
      </c>
      <c r="C6" s="20" t="s">
        <v>10</v>
      </c>
      <c r="D6" s="20">
        <v>1</v>
      </c>
      <c r="E6" s="20" t="s">
        <v>189</v>
      </c>
      <c r="F6" s="20" t="s">
        <v>190</v>
      </c>
      <c r="G6" s="20" t="s">
        <v>13</v>
      </c>
      <c r="H6" s="21" t="s">
        <v>191</v>
      </c>
      <c r="I6" s="30" t="s">
        <v>192</v>
      </c>
      <c r="J6" s="33"/>
      <c r="K6" s="33"/>
      <c r="L6" s="34">
        <v>0</v>
      </c>
      <c r="M6" s="34">
        <v>0</v>
      </c>
      <c r="N6" s="34" t="s">
        <v>193</v>
      </c>
      <c r="O6" s="34" t="s">
        <v>193</v>
      </c>
      <c r="P6" s="34">
        <v>0</v>
      </c>
      <c r="Q6" s="34" t="s">
        <v>193</v>
      </c>
      <c r="R6" s="34" t="s">
        <v>193</v>
      </c>
      <c r="S6" s="31"/>
      <c r="T6" s="34"/>
      <c r="U6" s="34">
        <v>5</v>
      </c>
      <c r="V6" s="34">
        <v>3</v>
      </c>
      <c r="W6" s="34">
        <v>2</v>
      </c>
      <c r="X6" s="34">
        <v>0</v>
      </c>
      <c r="Y6" s="34">
        <v>0</v>
      </c>
      <c r="Z6" s="34">
        <v>8606</v>
      </c>
      <c r="AA6" s="34"/>
      <c r="AB6" s="34"/>
      <c r="AC6" s="51"/>
      <c r="AD6" s="34"/>
      <c r="AE6" s="190">
        <f>Z6/V6</f>
        <v>2868.66666666667</v>
      </c>
      <c r="AF6" s="34"/>
      <c r="AG6" s="34">
        <f>S6*0.8</f>
        <v>0</v>
      </c>
      <c r="AH6" s="34"/>
      <c r="AI6" s="34"/>
      <c r="AJ6" s="34"/>
      <c r="AK6" s="34"/>
      <c r="AL6" s="34"/>
      <c r="AM6" s="34"/>
    </row>
    <row r="7" s="179" customFormat="1" ht="63" hidden="1" customHeight="1" spans="1:39">
      <c r="A7" s="20" t="s">
        <v>18</v>
      </c>
      <c r="B7" s="20" t="s">
        <v>9</v>
      </c>
      <c r="C7" s="20" t="s">
        <v>10</v>
      </c>
      <c r="D7" s="20">
        <v>2</v>
      </c>
      <c r="E7" s="20" t="s">
        <v>194</v>
      </c>
      <c r="F7" s="20" t="s">
        <v>12</v>
      </c>
      <c r="G7" s="20" t="s">
        <v>20</v>
      </c>
      <c r="H7" s="21" t="s">
        <v>21</v>
      </c>
      <c r="I7" s="35" t="s">
        <v>195</v>
      </c>
      <c r="J7" s="31"/>
      <c r="K7" s="31"/>
      <c r="L7" s="31" t="s">
        <v>196</v>
      </c>
      <c r="M7" s="31">
        <v>0</v>
      </c>
      <c r="N7" s="31" t="s">
        <v>197</v>
      </c>
      <c r="O7" s="31" t="s">
        <v>198</v>
      </c>
      <c r="P7" s="31" t="s">
        <v>188</v>
      </c>
      <c r="Q7" s="31" t="s">
        <v>199</v>
      </c>
      <c r="R7" s="31" t="s">
        <v>200</v>
      </c>
      <c r="S7" s="31">
        <f>VLOOKUP(A:A,Sheet6!A:C,3,0)</f>
        <v>54</v>
      </c>
      <c r="T7" s="31">
        <v>86.4</v>
      </c>
      <c r="U7" s="31">
        <v>73</v>
      </c>
      <c r="V7" s="31">
        <v>16</v>
      </c>
      <c r="W7" s="31">
        <v>23</v>
      </c>
      <c r="X7" s="31">
        <v>34</v>
      </c>
      <c r="Y7" s="31">
        <v>0</v>
      </c>
      <c r="Z7" s="31">
        <v>3936</v>
      </c>
      <c r="AA7" s="31">
        <v>426</v>
      </c>
      <c r="AB7" s="31"/>
      <c r="AC7" s="51">
        <v>1.132</v>
      </c>
      <c r="AD7" s="31">
        <v>28.6</v>
      </c>
      <c r="AE7" s="188">
        <v>246</v>
      </c>
      <c r="AF7" s="31">
        <f>AA7/V7</f>
        <v>26.625</v>
      </c>
      <c r="AG7" s="31">
        <f>S7*0.8</f>
        <v>43.2</v>
      </c>
      <c r="AH7" s="31"/>
      <c r="AI7" s="31"/>
      <c r="AJ7" s="31"/>
      <c r="AK7" s="31"/>
      <c r="AL7" s="31"/>
      <c r="AM7" s="31"/>
    </row>
    <row r="8" s="179" customFormat="1" ht="52.95" hidden="1" customHeight="1" spans="1:39">
      <c r="A8" s="20"/>
      <c r="B8" s="20" t="s">
        <v>9</v>
      </c>
      <c r="C8" s="20" t="s">
        <v>22</v>
      </c>
      <c r="D8" s="20">
        <v>1</v>
      </c>
      <c r="E8" s="20" t="s">
        <v>98</v>
      </c>
      <c r="F8" s="20" t="s">
        <v>12</v>
      </c>
      <c r="G8" s="20" t="s">
        <v>23</v>
      </c>
      <c r="H8" s="21" t="s">
        <v>24</v>
      </c>
      <c r="I8" s="35" t="s">
        <v>98</v>
      </c>
      <c r="J8" s="36"/>
      <c r="K8" s="36"/>
      <c r="L8" s="36"/>
      <c r="M8" s="36"/>
      <c r="N8" s="36"/>
      <c r="O8" s="36"/>
      <c r="P8" s="36"/>
      <c r="Q8" s="36"/>
      <c r="R8" s="36"/>
      <c r="S8" s="36"/>
      <c r="T8" s="36"/>
      <c r="U8" s="36"/>
      <c r="V8" s="36"/>
      <c r="W8" s="36"/>
      <c r="X8" s="36"/>
      <c r="Y8" s="36"/>
      <c r="Z8" s="36"/>
      <c r="AA8" s="36"/>
      <c r="AB8" s="36"/>
      <c r="AC8" s="53"/>
      <c r="AD8" s="36"/>
      <c r="AE8" s="191"/>
      <c r="AF8" s="36"/>
      <c r="AG8" s="36"/>
      <c r="AH8" s="36"/>
      <c r="AI8" s="36"/>
      <c r="AJ8" s="36"/>
      <c r="AK8" s="36"/>
      <c r="AL8" s="36"/>
      <c r="AM8" s="36"/>
    </row>
    <row r="9" s="179" customFormat="1" ht="30" hidden="1" customHeight="1" spans="1:39">
      <c r="A9" s="20"/>
      <c r="B9" s="20" t="s">
        <v>97</v>
      </c>
      <c r="C9" s="20" t="s">
        <v>22</v>
      </c>
      <c r="D9" s="20">
        <v>2</v>
      </c>
      <c r="E9" s="20" t="s">
        <v>98</v>
      </c>
      <c r="F9" s="20" t="s">
        <v>201</v>
      </c>
      <c r="G9" s="20" t="s">
        <v>100</v>
      </c>
      <c r="H9" s="21" t="s">
        <v>101</v>
      </c>
      <c r="I9" s="35" t="s">
        <v>98</v>
      </c>
      <c r="J9" s="32"/>
      <c r="K9" s="32"/>
      <c r="L9" s="32"/>
      <c r="M9" s="32"/>
      <c r="N9" s="32"/>
      <c r="O9" s="32"/>
      <c r="P9" s="32"/>
      <c r="Q9" s="32"/>
      <c r="R9" s="32"/>
      <c r="S9" s="36"/>
      <c r="T9" s="32"/>
      <c r="U9" s="32"/>
      <c r="V9" s="32"/>
      <c r="W9" s="32"/>
      <c r="X9" s="32"/>
      <c r="Y9" s="32"/>
      <c r="Z9" s="32"/>
      <c r="AA9" s="32"/>
      <c r="AB9" s="32"/>
      <c r="AC9" s="53"/>
      <c r="AD9" s="32"/>
      <c r="AE9" s="189"/>
      <c r="AF9" s="32"/>
      <c r="AG9" s="32"/>
      <c r="AH9" s="32"/>
      <c r="AI9" s="32"/>
      <c r="AJ9" s="32"/>
      <c r="AK9" s="32"/>
      <c r="AL9" s="32"/>
      <c r="AM9" s="32"/>
    </row>
    <row r="10" s="179" customFormat="1" ht="70.95" hidden="1" customHeight="1" spans="1:39">
      <c r="A10" s="20" t="s">
        <v>144</v>
      </c>
      <c r="B10" s="20" t="s">
        <v>9</v>
      </c>
      <c r="C10" s="20" t="s">
        <v>22</v>
      </c>
      <c r="D10" s="20">
        <v>2</v>
      </c>
      <c r="E10" s="20" t="s">
        <v>145</v>
      </c>
      <c r="F10" s="20" t="s">
        <v>202</v>
      </c>
      <c r="G10" s="20" t="s">
        <v>146</v>
      </c>
      <c r="H10" s="21"/>
      <c r="I10" s="37" t="s">
        <v>203</v>
      </c>
      <c r="J10" s="33"/>
      <c r="K10" s="33"/>
      <c r="L10" s="34">
        <v>0</v>
      </c>
      <c r="M10" s="34" t="s">
        <v>204</v>
      </c>
      <c r="N10" s="34"/>
      <c r="O10" s="34">
        <v>0</v>
      </c>
      <c r="P10" s="34">
        <v>0</v>
      </c>
      <c r="Q10" s="34" t="s">
        <v>205</v>
      </c>
      <c r="R10" s="34">
        <v>0</v>
      </c>
      <c r="S10" s="31"/>
      <c r="T10" s="34"/>
      <c r="U10" s="34">
        <v>21</v>
      </c>
      <c r="V10" s="34">
        <v>0</v>
      </c>
      <c r="W10" s="34">
        <v>0</v>
      </c>
      <c r="X10" s="34">
        <v>0</v>
      </c>
      <c r="Y10" s="34">
        <v>21</v>
      </c>
      <c r="Z10" s="34"/>
      <c r="AA10" s="34"/>
      <c r="AB10" s="34"/>
      <c r="AC10" s="51"/>
      <c r="AD10" s="34"/>
      <c r="AE10" s="190"/>
      <c r="AF10" s="34"/>
      <c r="AG10" s="34"/>
      <c r="AH10" s="34"/>
      <c r="AI10" s="34"/>
      <c r="AJ10" s="34"/>
      <c r="AK10" s="34"/>
      <c r="AL10" s="34"/>
      <c r="AM10" s="34"/>
    </row>
    <row r="11" s="179" customFormat="1" ht="30" customHeight="1" spans="1:39">
      <c r="A11" s="20" t="s">
        <v>25</v>
      </c>
      <c r="B11" s="20" t="s">
        <v>9</v>
      </c>
      <c r="C11" s="20" t="s">
        <v>10</v>
      </c>
      <c r="D11" s="20">
        <v>1</v>
      </c>
      <c r="E11" s="20" t="s">
        <v>42</v>
      </c>
      <c r="F11" s="20" t="s">
        <v>179</v>
      </c>
      <c r="G11" s="20" t="s">
        <v>180</v>
      </c>
      <c r="H11" s="21" t="s">
        <v>206</v>
      </c>
      <c r="I11" s="30">
        <v>66</v>
      </c>
      <c r="J11" s="31"/>
      <c r="K11" s="31"/>
      <c r="L11" s="42" t="s">
        <v>207</v>
      </c>
      <c r="M11" s="31">
        <v>0</v>
      </c>
      <c r="N11" s="31" t="s">
        <v>208</v>
      </c>
      <c r="O11" s="31" t="s">
        <v>198</v>
      </c>
      <c r="P11" s="31" t="s">
        <v>193</v>
      </c>
      <c r="Q11" s="31" t="s">
        <v>209</v>
      </c>
      <c r="R11" s="31">
        <v>0</v>
      </c>
      <c r="S11" s="31"/>
      <c r="T11" s="31"/>
      <c r="U11" s="31">
        <v>20</v>
      </c>
      <c r="V11" s="31">
        <v>0</v>
      </c>
      <c r="W11" s="31">
        <v>0</v>
      </c>
      <c r="X11" s="31">
        <v>20</v>
      </c>
      <c r="Y11" s="31">
        <v>0</v>
      </c>
      <c r="Z11" s="31"/>
      <c r="AA11" s="31"/>
      <c r="AB11" s="31"/>
      <c r="AC11" s="51"/>
      <c r="AD11" s="31"/>
      <c r="AE11" s="188"/>
      <c r="AF11" s="31"/>
      <c r="AG11" s="31"/>
      <c r="AH11" s="31"/>
      <c r="AI11" s="31"/>
      <c r="AJ11" s="31"/>
      <c r="AK11" s="31"/>
      <c r="AL11" s="31"/>
      <c r="AM11" s="31"/>
    </row>
    <row r="12" s="179" customFormat="1" ht="48" hidden="1" customHeight="1" spans="1:39">
      <c r="A12" s="20"/>
      <c r="B12" s="20" t="s">
        <v>9</v>
      </c>
      <c r="C12" s="20" t="s">
        <v>22</v>
      </c>
      <c r="D12" s="20">
        <v>1</v>
      </c>
      <c r="E12" s="20" t="s">
        <v>26</v>
      </c>
      <c r="F12" s="20" t="s">
        <v>12</v>
      </c>
      <c r="G12" s="20" t="s">
        <v>13</v>
      </c>
      <c r="H12" s="21" t="s">
        <v>27</v>
      </c>
      <c r="I12" s="30">
        <v>66</v>
      </c>
      <c r="J12" s="32"/>
      <c r="K12" s="32"/>
      <c r="L12" s="32"/>
      <c r="M12" s="32"/>
      <c r="N12" s="32"/>
      <c r="O12" s="32"/>
      <c r="P12" s="32"/>
      <c r="Q12" s="32"/>
      <c r="R12" s="32"/>
      <c r="S12" s="36"/>
      <c r="T12" s="32"/>
      <c r="U12" s="32"/>
      <c r="V12" s="32"/>
      <c r="W12" s="32"/>
      <c r="X12" s="32"/>
      <c r="Y12" s="32"/>
      <c r="Z12" s="32"/>
      <c r="AA12" s="32"/>
      <c r="AB12" s="32"/>
      <c r="AC12" s="53"/>
      <c r="AD12" s="32"/>
      <c r="AE12" s="189"/>
      <c r="AF12" s="32"/>
      <c r="AG12" s="32"/>
      <c r="AH12" s="32"/>
      <c r="AI12" s="32"/>
      <c r="AJ12" s="32"/>
      <c r="AK12" s="32"/>
      <c r="AL12" s="32"/>
      <c r="AM12" s="32"/>
    </row>
    <row r="13" s="179" customFormat="1" ht="30" customHeight="1" spans="1:39">
      <c r="A13" s="20" t="s">
        <v>28</v>
      </c>
      <c r="B13" s="20" t="s">
        <v>9</v>
      </c>
      <c r="C13" s="20" t="s">
        <v>10</v>
      </c>
      <c r="D13" s="20">
        <v>1</v>
      </c>
      <c r="E13" s="20" t="s">
        <v>210</v>
      </c>
      <c r="F13" s="20" t="s">
        <v>179</v>
      </c>
      <c r="G13" s="20" t="s">
        <v>180</v>
      </c>
      <c r="H13" s="21" t="s">
        <v>14</v>
      </c>
      <c r="I13" s="30" t="s">
        <v>211</v>
      </c>
      <c r="J13" s="31"/>
      <c r="K13" s="31"/>
      <c r="L13" s="42" t="s">
        <v>212</v>
      </c>
      <c r="M13" s="31">
        <v>0</v>
      </c>
      <c r="N13" s="31" t="s">
        <v>193</v>
      </c>
      <c r="O13" s="31" t="s">
        <v>193</v>
      </c>
      <c r="P13" s="31">
        <v>0</v>
      </c>
      <c r="Q13" s="31" t="s">
        <v>182</v>
      </c>
      <c r="R13" s="31" t="s">
        <v>193</v>
      </c>
      <c r="S13" s="31">
        <f>VLOOKUP(A:A,Sheet6!A:C,3,0)</f>
        <v>9</v>
      </c>
      <c r="T13" s="31">
        <v>14.4</v>
      </c>
      <c r="U13" s="31">
        <v>13</v>
      </c>
      <c r="V13" s="31">
        <v>5</v>
      </c>
      <c r="W13" s="31">
        <v>8</v>
      </c>
      <c r="X13" s="31">
        <v>0</v>
      </c>
      <c r="Y13" s="31">
        <v>0</v>
      </c>
      <c r="Z13" s="31">
        <v>4101</v>
      </c>
      <c r="AA13" s="31">
        <v>332</v>
      </c>
      <c r="AB13" s="31"/>
      <c r="AC13" s="51">
        <v>0.879</v>
      </c>
      <c r="AD13" s="31">
        <v>7.7</v>
      </c>
      <c r="AE13" s="188">
        <f>Z13/V13</f>
        <v>820.2</v>
      </c>
      <c r="AF13" s="31">
        <f>AA13/V13</f>
        <v>66.4</v>
      </c>
      <c r="AG13" s="31">
        <f>S13*0.8</f>
        <v>7.2</v>
      </c>
      <c r="AH13" s="31"/>
      <c r="AI13" s="31"/>
      <c r="AJ13" s="31"/>
      <c r="AK13" s="31"/>
      <c r="AL13" s="31"/>
      <c r="AM13" s="31"/>
    </row>
    <row r="14" s="179" customFormat="1" ht="30" hidden="1" customHeight="1" spans="1:39">
      <c r="A14" s="20"/>
      <c r="B14" s="20" t="s">
        <v>9</v>
      </c>
      <c r="C14" s="20" t="s">
        <v>10</v>
      </c>
      <c r="D14" s="20">
        <v>1</v>
      </c>
      <c r="E14" s="20" t="s">
        <v>29</v>
      </c>
      <c r="F14" s="20" t="s">
        <v>12</v>
      </c>
      <c r="G14" s="20" t="s">
        <v>13</v>
      </c>
      <c r="H14" s="21"/>
      <c r="I14" s="30" t="s">
        <v>213</v>
      </c>
      <c r="J14" s="32"/>
      <c r="K14" s="32"/>
      <c r="L14" s="32"/>
      <c r="M14" s="32"/>
      <c r="N14" s="32"/>
      <c r="O14" s="32"/>
      <c r="P14" s="32"/>
      <c r="Q14" s="32"/>
      <c r="R14" s="32"/>
      <c r="S14" s="36"/>
      <c r="T14" s="32"/>
      <c r="U14" s="32"/>
      <c r="V14" s="32"/>
      <c r="W14" s="32"/>
      <c r="X14" s="32"/>
      <c r="Y14" s="32"/>
      <c r="Z14" s="32"/>
      <c r="AA14" s="32"/>
      <c r="AB14" s="32"/>
      <c r="AC14" s="53"/>
      <c r="AD14" s="32"/>
      <c r="AE14" s="189"/>
      <c r="AF14" s="32"/>
      <c r="AG14" s="32"/>
      <c r="AH14" s="32"/>
      <c r="AI14" s="32"/>
      <c r="AJ14" s="32"/>
      <c r="AK14" s="32"/>
      <c r="AL14" s="32"/>
      <c r="AM14" s="32"/>
    </row>
    <row r="15" s="179" customFormat="1" ht="30" customHeight="1" spans="1:39">
      <c r="A15" s="20" t="s">
        <v>214</v>
      </c>
      <c r="B15" s="20" t="s">
        <v>9</v>
      </c>
      <c r="C15" s="20" t="s">
        <v>10</v>
      </c>
      <c r="D15" s="20">
        <v>1</v>
      </c>
      <c r="E15" s="20" t="s">
        <v>210</v>
      </c>
      <c r="F15" s="20" t="s">
        <v>179</v>
      </c>
      <c r="G15" s="20" t="s">
        <v>180</v>
      </c>
      <c r="H15" s="21" t="s">
        <v>14</v>
      </c>
      <c r="I15" s="30"/>
      <c r="J15" s="33"/>
      <c r="K15" s="33"/>
      <c r="L15" s="34">
        <v>0</v>
      </c>
      <c r="M15" s="34">
        <v>0</v>
      </c>
      <c r="N15" s="34" t="s">
        <v>182</v>
      </c>
      <c r="O15" s="34" t="s">
        <v>182</v>
      </c>
      <c r="P15" s="34">
        <v>0</v>
      </c>
      <c r="Q15" s="34" t="s">
        <v>193</v>
      </c>
      <c r="R15" s="34" t="s">
        <v>193</v>
      </c>
      <c r="S15" s="31">
        <f>VLOOKUP(A:A,Sheet6!A:C,3,0)</f>
        <v>42</v>
      </c>
      <c r="T15" s="34">
        <v>67.2</v>
      </c>
      <c r="U15" s="34">
        <v>41</v>
      </c>
      <c r="V15" s="34">
        <v>17</v>
      </c>
      <c r="W15" s="34">
        <v>23</v>
      </c>
      <c r="X15" s="34">
        <v>1</v>
      </c>
      <c r="Y15" s="34">
        <v>0</v>
      </c>
      <c r="Z15" s="34">
        <v>14204</v>
      </c>
      <c r="AA15" s="34">
        <v>1159</v>
      </c>
      <c r="AB15" s="34"/>
      <c r="AC15" s="51">
        <v>0.981</v>
      </c>
      <c r="AD15" s="34">
        <v>12.3</v>
      </c>
      <c r="AE15" s="190">
        <v>835.529411764706</v>
      </c>
      <c r="AF15" s="34">
        <f>AA15/V15</f>
        <v>68.1764705882353</v>
      </c>
      <c r="AG15" s="34">
        <f>S15*0.8</f>
        <v>33.6</v>
      </c>
      <c r="AH15" s="34"/>
      <c r="AI15" s="34"/>
      <c r="AJ15" s="34"/>
      <c r="AK15" s="34"/>
      <c r="AL15" s="34"/>
      <c r="AM15" s="34"/>
    </row>
    <row r="16" s="179" customFormat="1" ht="30" hidden="1" customHeight="1" spans="1:39">
      <c r="A16" s="20" t="s">
        <v>30</v>
      </c>
      <c r="B16" s="20" t="s">
        <v>9</v>
      </c>
      <c r="C16" s="20" t="s">
        <v>10</v>
      </c>
      <c r="D16" s="20">
        <v>2</v>
      </c>
      <c r="E16" s="20" t="s">
        <v>215</v>
      </c>
      <c r="F16" s="20" t="s">
        <v>216</v>
      </c>
      <c r="G16" s="20" t="s">
        <v>114</v>
      </c>
      <c r="H16" s="21"/>
      <c r="I16" s="30" t="s">
        <v>217</v>
      </c>
      <c r="J16" s="33"/>
      <c r="K16" s="33"/>
      <c r="L16" s="34" t="s">
        <v>212</v>
      </c>
      <c r="M16" s="34">
        <v>0</v>
      </c>
      <c r="N16" s="34" t="s">
        <v>187</v>
      </c>
      <c r="O16" s="34" t="s">
        <v>187</v>
      </c>
      <c r="P16" s="34">
        <v>0</v>
      </c>
      <c r="Q16" s="34" t="s">
        <v>182</v>
      </c>
      <c r="R16" s="34" t="s">
        <v>193</v>
      </c>
      <c r="S16" s="31">
        <f>VLOOKUP(A:A,Sheet6!A:C,3,0)</f>
        <v>92</v>
      </c>
      <c r="T16" s="34">
        <v>147.2</v>
      </c>
      <c r="U16" s="34">
        <v>122</v>
      </c>
      <c r="V16" s="34">
        <v>53</v>
      </c>
      <c r="W16" s="34">
        <v>61</v>
      </c>
      <c r="X16" s="34">
        <v>8</v>
      </c>
      <c r="Y16" s="34">
        <v>0</v>
      </c>
      <c r="Z16" s="34">
        <v>40734</v>
      </c>
      <c r="AA16" s="34">
        <v>4280</v>
      </c>
      <c r="AB16" s="34"/>
      <c r="AC16" s="51">
        <v>1.95</v>
      </c>
      <c r="AD16" s="34">
        <v>14.8</v>
      </c>
      <c r="AE16" s="190">
        <v>768.566037735849</v>
      </c>
      <c r="AF16" s="34">
        <f>AA16/V16</f>
        <v>80.7547169811321</v>
      </c>
      <c r="AG16" s="34">
        <f>S16*0.8</f>
        <v>73.6</v>
      </c>
      <c r="AH16" s="34"/>
      <c r="AI16" s="34"/>
      <c r="AJ16" s="34"/>
      <c r="AK16" s="34"/>
      <c r="AL16" s="34"/>
      <c r="AM16" s="34"/>
    </row>
    <row r="17" s="179" customFormat="1" ht="30" customHeight="1" spans="1:39">
      <c r="A17" s="20" t="s">
        <v>31</v>
      </c>
      <c r="B17" s="20" t="s">
        <v>9</v>
      </c>
      <c r="C17" s="20" t="s">
        <v>10</v>
      </c>
      <c r="D17" s="20">
        <v>1</v>
      </c>
      <c r="E17" s="20" t="s">
        <v>218</v>
      </c>
      <c r="F17" s="20" t="s">
        <v>179</v>
      </c>
      <c r="G17" s="20" t="s">
        <v>180</v>
      </c>
      <c r="H17" s="21" t="s">
        <v>219</v>
      </c>
      <c r="I17" s="30"/>
      <c r="J17" s="31" t="s">
        <v>220</v>
      </c>
      <c r="K17" s="31"/>
      <c r="L17" s="31">
        <v>0</v>
      </c>
      <c r="M17" s="31">
        <v>0</v>
      </c>
      <c r="N17" s="31" t="s">
        <v>221</v>
      </c>
      <c r="O17" s="31" t="s">
        <v>222</v>
      </c>
      <c r="P17" s="31" t="s">
        <v>193</v>
      </c>
      <c r="Q17" s="31" t="s">
        <v>223</v>
      </c>
      <c r="R17" s="31" t="s">
        <v>224</v>
      </c>
      <c r="S17" s="31">
        <f>VLOOKUP(A:A,Sheet6!A:C,3,0)</f>
        <v>0</v>
      </c>
      <c r="T17" s="31"/>
      <c r="U17" s="31">
        <v>127</v>
      </c>
      <c r="V17" s="31">
        <v>57</v>
      </c>
      <c r="W17" s="31">
        <v>9</v>
      </c>
      <c r="X17" s="31">
        <v>60</v>
      </c>
      <c r="Y17" s="31">
        <v>1</v>
      </c>
      <c r="Z17" s="31"/>
      <c r="AA17" s="31"/>
      <c r="AB17" s="31"/>
      <c r="AC17" s="51"/>
      <c r="AD17" s="31"/>
      <c r="AE17" s="188"/>
      <c r="AF17" s="31"/>
      <c r="AG17" s="31">
        <f>S17*0.8</f>
        <v>0</v>
      </c>
      <c r="AH17" s="31"/>
      <c r="AI17" s="31"/>
      <c r="AJ17" s="31"/>
      <c r="AK17" s="31"/>
      <c r="AL17" s="31"/>
      <c r="AM17" s="31"/>
    </row>
    <row r="18" s="179" customFormat="1" ht="30" hidden="1" customHeight="1" spans="1:39">
      <c r="A18" s="20"/>
      <c r="B18" s="20" t="s">
        <v>9</v>
      </c>
      <c r="C18" s="20" t="s">
        <v>10</v>
      </c>
      <c r="D18" s="20">
        <v>3</v>
      </c>
      <c r="E18" s="20" t="s">
        <v>225</v>
      </c>
      <c r="F18" s="20" t="s">
        <v>216</v>
      </c>
      <c r="G18" s="20" t="s">
        <v>23</v>
      </c>
      <c r="H18" s="21"/>
      <c r="I18" s="30" t="s">
        <v>226</v>
      </c>
      <c r="J18" s="36"/>
      <c r="K18" s="36"/>
      <c r="L18" s="36"/>
      <c r="M18" s="36"/>
      <c r="N18" s="36"/>
      <c r="O18" s="36"/>
      <c r="P18" s="36"/>
      <c r="Q18" s="36"/>
      <c r="R18" s="36"/>
      <c r="S18" s="36"/>
      <c r="T18" s="36"/>
      <c r="U18" s="36"/>
      <c r="V18" s="36"/>
      <c r="W18" s="36"/>
      <c r="X18" s="36"/>
      <c r="Y18" s="36"/>
      <c r="Z18" s="36"/>
      <c r="AA18" s="36"/>
      <c r="AB18" s="36"/>
      <c r="AC18" s="53"/>
      <c r="AD18" s="36"/>
      <c r="AE18" s="191"/>
      <c r="AF18" s="36"/>
      <c r="AG18" s="36"/>
      <c r="AH18" s="36"/>
      <c r="AI18" s="36"/>
      <c r="AJ18" s="36"/>
      <c r="AK18" s="36"/>
      <c r="AL18" s="36"/>
      <c r="AM18" s="36"/>
    </row>
    <row r="19" s="179" customFormat="1" ht="45" hidden="1" customHeight="1" spans="1:39">
      <c r="A19" s="20"/>
      <c r="B19" s="20" t="s">
        <v>97</v>
      </c>
      <c r="C19" s="20" t="s">
        <v>22</v>
      </c>
      <c r="D19" s="20">
        <v>1</v>
      </c>
      <c r="E19" s="20" t="s">
        <v>102</v>
      </c>
      <c r="F19" s="20" t="s">
        <v>216</v>
      </c>
      <c r="G19" s="20" t="s">
        <v>23</v>
      </c>
      <c r="H19" s="21"/>
      <c r="I19" s="30" t="s">
        <v>227</v>
      </c>
      <c r="J19" s="36"/>
      <c r="K19" s="36"/>
      <c r="L19" s="36"/>
      <c r="M19" s="36"/>
      <c r="N19" s="36"/>
      <c r="O19" s="36"/>
      <c r="P19" s="36"/>
      <c r="Q19" s="36"/>
      <c r="R19" s="36"/>
      <c r="S19" s="36"/>
      <c r="T19" s="36"/>
      <c r="U19" s="36"/>
      <c r="V19" s="36"/>
      <c r="W19" s="36"/>
      <c r="X19" s="36"/>
      <c r="Y19" s="36"/>
      <c r="Z19" s="36"/>
      <c r="AA19" s="36"/>
      <c r="AB19" s="36"/>
      <c r="AC19" s="53"/>
      <c r="AD19" s="36"/>
      <c r="AE19" s="191"/>
      <c r="AF19" s="36"/>
      <c r="AG19" s="36"/>
      <c r="AH19" s="36"/>
      <c r="AI19" s="36"/>
      <c r="AJ19" s="36"/>
      <c r="AK19" s="36"/>
      <c r="AL19" s="36"/>
      <c r="AM19" s="36"/>
    </row>
    <row r="20" s="179" customFormat="1" ht="51" hidden="1" customHeight="1" spans="1:39">
      <c r="A20" s="20"/>
      <c r="B20" s="20" t="s">
        <v>97</v>
      </c>
      <c r="C20" s="20" t="s">
        <v>22</v>
      </c>
      <c r="D20" s="20">
        <v>3</v>
      </c>
      <c r="E20" s="20" t="s">
        <v>102</v>
      </c>
      <c r="F20" s="20" t="s">
        <v>228</v>
      </c>
      <c r="G20" s="20" t="s">
        <v>100</v>
      </c>
      <c r="H20" s="22"/>
      <c r="I20" s="30" t="s">
        <v>227</v>
      </c>
      <c r="J20" s="32"/>
      <c r="K20" s="32"/>
      <c r="L20" s="32"/>
      <c r="M20" s="32"/>
      <c r="N20" s="32"/>
      <c r="O20" s="32"/>
      <c r="P20" s="32"/>
      <c r="Q20" s="32"/>
      <c r="R20" s="32"/>
      <c r="S20" s="36"/>
      <c r="T20" s="32"/>
      <c r="U20" s="32"/>
      <c r="V20" s="32"/>
      <c r="W20" s="32"/>
      <c r="X20" s="32"/>
      <c r="Y20" s="32"/>
      <c r="Z20" s="32"/>
      <c r="AA20" s="32"/>
      <c r="AB20" s="32"/>
      <c r="AC20" s="53"/>
      <c r="AD20" s="32"/>
      <c r="AE20" s="189"/>
      <c r="AF20" s="32"/>
      <c r="AG20" s="32"/>
      <c r="AH20" s="32"/>
      <c r="AI20" s="32"/>
      <c r="AJ20" s="32"/>
      <c r="AK20" s="32"/>
      <c r="AL20" s="32"/>
      <c r="AM20" s="32"/>
    </row>
    <row r="21" s="180" customFormat="1" ht="51" hidden="1" customHeight="1" spans="1:39">
      <c r="A21" s="23" t="s">
        <v>33</v>
      </c>
      <c r="B21" s="23" t="s">
        <v>9</v>
      </c>
      <c r="C21" s="23" t="s">
        <v>10</v>
      </c>
      <c r="D21" s="23">
        <v>1</v>
      </c>
      <c r="E21" s="23" t="s">
        <v>229</v>
      </c>
      <c r="F21" s="23" t="s">
        <v>216</v>
      </c>
      <c r="G21" s="23" t="s">
        <v>230</v>
      </c>
      <c r="H21" s="24" t="s">
        <v>35</v>
      </c>
      <c r="I21" s="38" t="s">
        <v>231</v>
      </c>
      <c r="J21" s="39" t="s">
        <v>232</v>
      </c>
      <c r="K21" s="39"/>
      <c r="L21" s="40">
        <v>0</v>
      </c>
      <c r="M21" s="40" t="s">
        <v>233</v>
      </c>
      <c r="N21" s="40">
        <v>0</v>
      </c>
      <c r="O21" s="40">
        <v>0</v>
      </c>
      <c r="P21" s="40">
        <v>0</v>
      </c>
      <c r="Q21" s="40" t="s">
        <v>193</v>
      </c>
      <c r="R21" s="40">
        <v>0</v>
      </c>
      <c r="S21" s="31">
        <v>24</v>
      </c>
      <c r="T21" s="40">
        <v>38.4</v>
      </c>
      <c r="U21" s="40">
        <v>56</v>
      </c>
      <c r="V21" s="40">
        <v>38</v>
      </c>
      <c r="W21" s="40">
        <v>18</v>
      </c>
      <c r="X21" s="40">
        <v>0</v>
      </c>
      <c r="Y21" s="40">
        <v>0</v>
      </c>
      <c r="Z21" s="40">
        <v>47773</v>
      </c>
      <c r="AA21" s="40">
        <v>579</v>
      </c>
      <c r="AB21" s="40"/>
      <c r="AC21" s="51">
        <v>0.862</v>
      </c>
      <c r="AD21" s="40">
        <v>13.4</v>
      </c>
      <c r="AE21" s="192">
        <v>1257.18421052632</v>
      </c>
      <c r="AF21" s="34">
        <f>AA21/V21</f>
        <v>15.2368421052632</v>
      </c>
      <c r="AG21" s="34">
        <f>S21*0.8</f>
        <v>19.2</v>
      </c>
      <c r="AH21" s="40"/>
      <c r="AI21" s="40"/>
      <c r="AJ21" s="40"/>
      <c r="AK21" s="40"/>
      <c r="AL21" s="40"/>
      <c r="AM21" s="40"/>
    </row>
    <row r="22" s="179" customFormat="1" ht="30" customHeight="1" spans="1:39">
      <c r="A22" s="20" t="s">
        <v>36</v>
      </c>
      <c r="B22" s="20" t="s">
        <v>9</v>
      </c>
      <c r="C22" s="20" t="s">
        <v>10</v>
      </c>
      <c r="D22" s="20">
        <v>1</v>
      </c>
      <c r="E22" s="20" t="s">
        <v>234</v>
      </c>
      <c r="F22" s="20" t="s">
        <v>179</v>
      </c>
      <c r="G22" s="20" t="s">
        <v>180</v>
      </c>
      <c r="H22" s="21" t="s">
        <v>38</v>
      </c>
      <c r="I22" s="35" t="s">
        <v>235</v>
      </c>
      <c r="J22" s="31"/>
      <c r="K22" s="31"/>
      <c r="L22" s="31">
        <v>0</v>
      </c>
      <c r="M22" s="31">
        <v>0</v>
      </c>
      <c r="N22" s="31" t="s">
        <v>193</v>
      </c>
      <c r="O22" s="31">
        <v>0</v>
      </c>
      <c r="P22" s="31" t="s">
        <v>193</v>
      </c>
      <c r="Q22" s="31" t="s">
        <v>188</v>
      </c>
      <c r="R22" s="31" t="s">
        <v>182</v>
      </c>
      <c r="S22" s="31">
        <f>VLOOKUP(A:A,Sheet6!A:C,3,0)</f>
        <v>0</v>
      </c>
      <c r="T22" s="31"/>
      <c r="U22" s="31">
        <v>6</v>
      </c>
      <c r="V22" s="31">
        <v>1</v>
      </c>
      <c r="W22" s="31">
        <v>0</v>
      </c>
      <c r="X22" s="31">
        <v>4</v>
      </c>
      <c r="Y22" s="31">
        <v>1</v>
      </c>
      <c r="Z22" s="31">
        <v>56520</v>
      </c>
      <c r="AA22" s="31"/>
      <c r="AB22" s="31"/>
      <c r="AC22" s="51"/>
      <c r="AD22" s="31"/>
      <c r="AE22" s="188">
        <v>56520</v>
      </c>
      <c r="AF22" s="31"/>
      <c r="AG22" s="31">
        <f>S22*0.8</f>
        <v>0</v>
      </c>
      <c r="AH22" s="31"/>
      <c r="AI22" s="31"/>
      <c r="AJ22" s="31"/>
      <c r="AK22" s="31"/>
      <c r="AL22" s="31"/>
      <c r="AM22" s="31"/>
    </row>
    <row r="23" s="179" customFormat="1" ht="30" hidden="1" customHeight="1" spans="1:39">
      <c r="A23" s="20"/>
      <c r="B23" s="20" t="s">
        <v>9</v>
      </c>
      <c r="C23" s="20" t="s">
        <v>10</v>
      </c>
      <c r="D23" s="20">
        <v>2</v>
      </c>
      <c r="E23" s="20" t="s">
        <v>236</v>
      </c>
      <c r="F23" s="20" t="s">
        <v>12</v>
      </c>
      <c r="G23" s="20" t="s">
        <v>13</v>
      </c>
      <c r="H23" s="21" t="s">
        <v>38</v>
      </c>
      <c r="I23" s="35" t="s">
        <v>235</v>
      </c>
      <c r="J23" s="32"/>
      <c r="K23" s="32"/>
      <c r="L23" s="32"/>
      <c r="M23" s="32"/>
      <c r="N23" s="32"/>
      <c r="O23" s="32"/>
      <c r="P23" s="32"/>
      <c r="Q23" s="32"/>
      <c r="R23" s="32"/>
      <c r="S23" s="36"/>
      <c r="T23" s="32"/>
      <c r="U23" s="32"/>
      <c r="V23" s="32"/>
      <c r="W23" s="32"/>
      <c r="X23" s="32"/>
      <c r="Y23" s="32"/>
      <c r="Z23" s="32"/>
      <c r="AA23" s="32"/>
      <c r="AB23" s="32"/>
      <c r="AC23" s="53"/>
      <c r="AD23" s="32"/>
      <c r="AE23" s="189"/>
      <c r="AF23" s="32"/>
      <c r="AG23" s="32"/>
      <c r="AH23" s="32"/>
      <c r="AI23" s="32"/>
      <c r="AJ23" s="32"/>
      <c r="AK23" s="32"/>
      <c r="AL23" s="32"/>
      <c r="AM23" s="32"/>
    </row>
    <row r="24" s="179" customFormat="1" ht="30" customHeight="1" spans="1:39">
      <c r="A24" s="20" t="s">
        <v>237</v>
      </c>
      <c r="B24" s="20" t="s">
        <v>9</v>
      </c>
      <c r="C24" s="20" t="s">
        <v>10</v>
      </c>
      <c r="D24" s="20">
        <v>1</v>
      </c>
      <c r="E24" s="20" t="s">
        <v>238</v>
      </c>
      <c r="F24" s="20" t="s">
        <v>179</v>
      </c>
      <c r="G24" s="20" t="s">
        <v>239</v>
      </c>
      <c r="H24" s="21" t="s">
        <v>240</v>
      </c>
      <c r="I24" s="35"/>
      <c r="J24" s="33"/>
      <c r="K24" s="33"/>
      <c r="L24" s="59" t="s">
        <v>186</v>
      </c>
      <c r="M24" s="34">
        <v>0</v>
      </c>
      <c r="N24" s="34" t="s">
        <v>209</v>
      </c>
      <c r="O24" s="34" t="s">
        <v>209</v>
      </c>
      <c r="P24" s="34">
        <v>0</v>
      </c>
      <c r="Q24" s="34" t="s">
        <v>193</v>
      </c>
      <c r="R24" s="34">
        <v>0</v>
      </c>
      <c r="S24" s="31">
        <f>VLOOKUP(A:A,Sheet6!A:C,3,0)</f>
        <v>64</v>
      </c>
      <c r="T24" s="34">
        <v>102.4</v>
      </c>
      <c r="U24" s="34">
        <v>96</v>
      </c>
      <c r="V24" s="34">
        <v>32</v>
      </c>
      <c r="W24" s="34">
        <v>61</v>
      </c>
      <c r="X24" s="34">
        <v>3</v>
      </c>
      <c r="Y24" s="34">
        <v>0</v>
      </c>
      <c r="Z24" s="34">
        <v>143346</v>
      </c>
      <c r="AA24" s="34">
        <v>3103</v>
      </c>
      <c r="AB24" s="34"/>
      <c r="AC24" s="51">
        <v>1.018</v>
      </c>
      <c r="AD24" s="34">
        <v>7.3</v>
      </c>
      <c r="AE24" s="190">
        <v>4479.5625</v>
      </c>
      <c r="AF24" s="34">
        <f>AA24/V24</f>
        <v>96.96875</v>
      </c>
      <c r="AG24" s="34">
        <f>S24*0.8</f>
        <v>51.2</v>
      </c>
      <c r="AH24" s="34"/>
      <c r="AI24" s="34"/>
      <c r="AJ24" s="34"/>
      <c r="AK24" s="34"/>
      <c r="AL24" s="34"/>
      <c r="AM24" s="34"/>
    </row>
    <row r="25" s="179" customFormat="1" ht="30" hidden="1" customHeight="1" spans="1:39">
      <c r="A25" s="20" t="s">
        <v>103</v>
      </c>
      <c r="B25" s="20" t="s">
        <v>97</v>
      </c>
      <c r="C25" s="20" t="s">
        <v>22</v>
      </c>
      <c r="D25" s="20">
        <v>1</v>
      </c>
      <c r="E25" s="20" t="s">
        <v>104</v>
      </c>
      <c r="F25" s="20" t="s">
        <v>241</v>
      </c>
      <c r="G25" s="23" t="s">
        <v>242</v>
      </c>
      <c r="H25" s="21" t="s">
        <v>105</v>
      </c>
      <c r="I25" s="35" t="s">
        <v>243</v>
      </c>
      <c r="J25" s="33"/>
      <c r="K25" s="33"/>
      <c r="L25" s="34">
        <v>0</v>
      </c>
      <c r="M25" s="34">
        <v>0</v>
      </c>
      <c r="N25" s="34" t="s">
        <v>193</v>
      </c>
      <c r="O25" s="34" t="s">
        <v>193</v>
      </c>
      <c r="P25" s="34">
        <v>0</v>
      </c>
      <c r="Q25" s="34" t="s">
        <v>244</v>
      </c>
      <c r="R25" s="34" t="s">
        <v>244</v>
      </c>
      <c r="S25" s="31">
        <f>VLOOKUP(A:A,Sheet6!A:C,3,0)</f>
        <v>70</v>
      </c>
      <c r="T25" s="34">
        <v>112</v>
      </c>
      <c r="U25" s="34">
        <v>48</v>
      </c>
      <c r="V25" s="34">
        <v>19</v>
      </c>
      <c r="W25" s="34">
        <v>29</v>
      </c>
      <c r="X25" s="34">
        <v>0</v>
      </c>
      <c r="Y25" s="34">
        <v>0</v>
      </c>
      <c r="Z25" s="34">
        <v>19483</v>
      </c>
      <c r="AA25" s="34">
        <v>3520</v>
      </c>
      <c r="AB25" s="34"/>
      <c r="AC25" s="51">
        <v>1.059</v>
      </c>
      <c r="AD25" s="34">
        <v>7.3</v>
      </c>
      <c r="AE25" s="190">
        <v>1025.42105263158</v>
      </c>
      <c r="AF25" s="34">
        <f>AA25/V25</f>
        <v>185.263157894737</v>
      </c>
      <c r="AG25" s="34">
        <f>S25*0.8</f>
        <v>56</v>
      </c>
      <c r="AH25" s="34"/>
      <c r="AI25" s="34"/>
      <c r="AJ25" s="34"/>
      <c r="AK25" s="34"/>
      <c r="AL25" s="34"/>
      <c r="AM25" s="34"/>
    </row>
    <row r="26" s="179" customFormat="1" ht="30" hidden="1" customHeight="1" spans="1:39">
      <c r="A26" s="20" t="s">
        <v>39</v>
      </c>
      <c r="B26" s="20" t="s">
        <v>9</v>
      </c>
      <c r="C26" s="20" t="s">
        <v>10</v>
      </c>
      <c r="D26" s="20">
        <v>3</v>
      </c>
      <c r="E26" s="20" t="s">
        <v>245</v>
      </c>
      <c r="F26" s="20" t="s">
        <v>12</v>
      </c>
      <c r="G26" s="20" t="s">
        <v>23</v>
      </c>
      <c r="H26" s="21" t="s">
        <v>41</v>
      </c>
      <c r="I26" s="41"/>
      <c r="J26" s="31"/>
      <c r="K26" s="31"/>
      <c r="L26" s="31" t="s">
        <v>196</v>
      </c>
      <c r="M26" s="31">
        <v>0</v>
      </c>
      <c r="N26" s="31" t="s">
        <v>223</v>
      </c>
      <c r="O26" s="31" t="s">
        <v>246</v>
      </c>
      <c r="P26" s="31" t="s">
        <v>246</v>
      </c>
      <c r="Q26" s="31" t="s">
        <v>221</v>
      </c>
      <c r="R26" s="31" t="s">
        <v>209</v>
      </c>
      <c r="S26" s="31">
        <f>VLOOKUP(A:A,Sheet6!A:C,3,0)</f>
        <v>69</v>
      </c>
      <c r="T26" s="31">
        <v>110.4</v>
      </c>
      <c r="U26" s="31">
        <v>171</v>
      </c>
      <c r="V26" s="31">
        <v>61</v>
      </c>
      <c r="W26" s="31">
        <v>103</v>
      </c>
      <c r="X26" s="31">
        <v>7</v>
      </c>
      <c r="Y26" s="31">
        <v>0</v>
      </c>
      <c r="Z26" s="31">
        <v>111510</v>
      </c>
      <c r="AA26" s="31">
        <v>1765</v>
      </c>
      <c r="AB26" s="31"/>
      <c r="AC26" s="51">
        <v>1.075</v>
      </c>
      <c r="AD26" s="31">
        <v>14.3</v>
      </c>
      <c r="AE26" s="188">
        <v>1828.03278688525</v>
      </c>
      <c r="AF26" s="31">
        <f>AA26/V26</f>
        <v>28.9344262295082</v>
      </c>
      <c r="AG26" s="31">
        <f>S26*0.8</f>
        <v>55.2</v>
      </c>
      <c r="AH26" s="31"/>
      <c r="AI26" s="31"/>
      <c r="AJ26" s="31"/>
      <c r="AK26" s="31"/>
      <c r="AL26" s="31"/>
      <c r="AM26" s="31"/>
    </row>
    <row r="27" s="179" customFormat="1" ht="30" hidden="1" customHeight="1" spans="1:39">
      <c r="A27" s="20"/>
      <c r="B27" s="20" t="s">
        <v>9</v>
      </c>
      <c r="C27" s="20" t="s">
        <v>10</v>
      </c>
      <c r="D27" s="20">
        <v>1</v>
      </c>
      <c r="E27" s="20" t="s">
        <v>247</v>
      </c>
      <c r="F27" s="20" t="s">
        <v>248</v>
      </c>
      <c r="G27" s="20" t="s">
        <v>239</v>
      </c>
      <c r="H27" s="22" t="s">
        <v>249</v>
      </c>
      <c r="I27" s="41"/>
      <c r="J27" s="36"/>
      <c r="K27" s="36"/>
      <c r="L27" s="36"/>
      <c r="M27" s="36"/>
      <c r="N27" s="36"/>
      <c r="O27" s="36"/>
      <c r="P27" s="36"/>
      <c r="Q27" s="36"/>
      <c r="R27" s="36"/>
      <c r="S27" s="36"/>
      <c r="T27" s="36"/>
      <c r="U27" s="36"/>
      <c r="V27" s="36"/>
      <c r="W27" s="36"/>
      <c r="X27" s="36"/>
      <c r="Y27" s="36"/>
      <c r="Z27" s="36"/>
      <c r="AA27" s="36"/>
      <c r="AB27" s="36"/>
      <c r="AC27" s="53"/>
      <c r="AD27" s="36"/>
      <c r="AE27" s="191"/>
      <c r="AF27" s="36"/>
      <c r="AG27" s="36"/>
      <c r="AH27" s="36"/>
      <c r="AI27" s="36"/>
      <c r="AJ27" s="36"/>
      <c r="AK27" s="36"/>
      <c r="AL27" s="36"/>
      <c r="AM27" s="36"/>
    </row>
    <row r="28" s="179" customFormat="1" ht="30" hidden="1" customHeight="1" spans="1:39">
      <c r="A28" s="20"/>
      <c r="B28" s="20" t="s">
        <v>9</v>
      </c>
      <c r="C28" s="20" t="s">
        <v>22</v>
      </c>
      <c r="D28" s="20">
        <v>1</v>
      </c>
      <c r="E28" s="20" t="s">
        <v>250</v>
      </c>
      <c r="F28" s="20" t="s">
        <v>12</v>
      </c>
      <c r="G28" s="20" t="s">
        <v>23</v>
      </c>
      <c r="H28" s="21" t="s">
        <v>41</v>
      </c>
      <c r="I28" s="41"/>
      <c r="J28" s="36"/>
      <c r="K28" s="36"/>
      <c r="L28" s="36"/>
      <c r="M28" s="36"/>
      <c r="N28" s="36"/>
      <c r="O28" s="36"/>
      <c r="P28" s="36"/>
      <c r="Q28" s="36"/>
      <c r="R28" s="36"/>
      <c r="S28" s="36"/>
      <c r="T28" s="36"/>
      <c r="U28" s="36"/>
      <c r="V28" s="36"/>
      <c r="W28" s="36"/>
      <c r="X28" s="36"/>
      <c r="Y28" s="36"/>
      <c r="Z28" s="36"/>
      <c r="AA28" s="36"/>
      <c r="AB28" s="36"/>
      <c r="AC28" s="53"/>
      <c r="AD28" s="36"/>
      <c r="AE28" s="191"/>
      <c r="AF28" s="36"/>
      <c r="AG28" s="36"/>
      <c r="AH28" s="36"/>
      <c r="AI28" s="36"/>
      <c r="AJ28" s="36"/>
      <c r="AK28" s="36"/>
      <c r="AL28" s="36"/>
      <c r="AM28" s="36"/>
    </row>
    <row r="29" s="179" customFormat="1" ht="30" hidden="1" customHeight="1" spans="1:39">
      <c r="A29" s="20"/>
      <c r="B29" s="20" t="s">
        <v>9</v>
      </c>
      <c r="C29" s="20" t="s">
        <v>22</v>
      </c>
      <c r="D29" s="20">
        <v>1</v>
      </c>
      <c r="E29" s="20" t="s">
        <v>251</v>
      </c>
      <c r="F29" s="20" t="s">
        <v>248</v>
      </c>
      <c r="G29" s="20" t="s">
        <v>23</v>
      </c>
      <c r="H29" s="21"/>
      <c r="I29" s="41"/>
      <c r="J29" s="36"/>
      <c r="K29" s="36"/>
      <c r="L29" s="36"/>
      <c r="M29" s="36"/>
      <c r="N29" s="36"/>
      <c r="O29" s="36"/>
      <c r="P29" s="36"/>
      <c r="Q29" s="36"/>
      <c r="R29" s="36"/>
      <c r="S29" s="36"/>
      <c r="T29" s="36"/>
      <c r="U29" s="36"/>
      <c r="V29" s="36"/>
      <c r="W29" s="36"/>
      <c r="X29" s="36"/>
      <c r="Y29" s="36"/>
      <c r="Z29" s="36"/>
      <c r="AA29" s="36"/>
      <c r="AB29" s="36"/>
      <c r="AC29" s="53"/>
      <c r="AD29" s="36"/>
      <c r="AE29" s="191"/>
      <c r="AF29" s="36"/>
      <c r="AG29" s="36"/>
      <c r="AH29" s="36"/>
      <c r="AI29" s="36"/>
      <c r="AJ29" s="36"/>
      <c r="AK29" s="36"/>
      <c r="AL29" s="36"/>
      <c r="AM29" s="36"/>
    </row>
    <row r="30" s="179" customFormat="1" ht="30" hidden="1" customHeight="1" spans="1:39">
      <c r="A30" s="20"/>
      <c r="B30" s="20" t="s">
        <v>97</v>
      </c>
      <c r="C30" s="20" t="s">
        <v>22</v>
      </c>
      <c r="D30" s="20">
        <v>1</v>
      </c>
      <c r="E30" s="20" t="s">
        <v>106</v>
      </c>
      <c r="F30" s="20" t="s">
        <v>241</v>
      </c>
      <c r="G30" s="20" t="s">
        <v>107</v>
      </c>
      <c r="H30" s="21"/>
      <c r="I30" s="41"/>
      <c r="J30" s="32"/>
      <c r="K30" s="32"/>
      <c r="L30" s="32"/>
      <c r="M30" s="32"/>
      <c r="N30" s="32"/>
      <c r="O30" s="32"/>
      <c r="P30" s="32"/>
      <c r="Q30" s="32"/>
      <c r="R30" s="32"/>
      <c r="S30" s="36"/>
      <c r="T30" s="32"/>
      <c r="U30" s="32"/>
      <c r="V30" s="32"/>
      <c r="W30" s="32"/>
      <c r="X30" s="32"/>
      <c r="Y30" s="32"/>
      <c r="Z30" s="32"/>
      <c r="AA30" s="32"/>
      <c r="AB30" s="32"/>
      <c r="AC30" s="53"/>
      <c r="AD30" s="32"/>
      <c r="AE30" s="189"/>
      <c r="AF30" s="32"/>
      <c r="AG30" s="32"/>
      <c r="AH30" s="32"/>
      <c r="AI30" s="32"/>
      <c r="AJ30" s="32"/>
      <c r="AK30" s="32"/>
      <c r="AL30" s="32"/>
      <c r="AM30" s="32"/>
    </row>
    <row r="31" s="181" customFormat="1" ht="30" customHeight="1" spans="1:39">
      <c r="A31" s="20" t="s">
        <v>252</v>
      </c>
      <c r="B31" s="20" t="s">
        <v>9</v>
      </c>
      <c r="C31" s="20" t="s">
        <v>10</v>
      </c>
      <c r="D31" s="20">
        <v>1</v>
      </c>
      <c r="E31" s="20" t="s">
        <v>253</v>
      </c>
      <c r="F31" s="20" t="s">
        <v>179</v>
      </c>
      <c r="G31" s="20" t="s">
        <v>239</v>
      </c>
      <c r="H31" s="21" t="s">
        <v>14</v>
      </c>
      <c r="I31" s="35" t="s">
        <v>105</v>
      </c>
      <c r="J31" s="42"/>
      <c r="K31" s="42"/>
      <c r="L31" s="42">
        <v>0</v>
      </c>
      <c r="M31" s="42" t="s">
        <v>254</v>
      </c>
      <c r="N31" s="42" t="s">
        <v>188</v>
      </c>
      <c r="O31" s="42" t="s">
        <v>193</v>
      </c>
      <c r="P31" s="42" t="s">
        <v>182</v>
      </c>
      <c r="Q31" s="42" t="s">
        <v>187</v>
      </c>
      <c r="R31" s="42" t="s">
        <v>244</v>
      </c>
      <c r="S31" s="31">
        <f>VLOOKUP(A:A,Sheet6!A:C,3,0)</f>
        <v>208</v>
      </c>
      <c r="T31" s="42">
        <v>332.8</v>
      </c>
      <c r="U31" s="42">
        <v>193</v>
      </c>
      <c r="V31" s="42">
        <v>96</v>
      </c>
      <c r="W31" s="42">
        <v>94</v>
      </c>
      <c r="X31" s="42">
        <v>3</v>
      </c>
      <c r="Y31" s="42">
        <v>0</v>
      </c>
      <c r="Z31" s="42">
        <v>132388</v>
      </c>
      <c r="AA31" s="42">
        <v>7249</v>
      </c>
      <c r="AB31" s="42"/>
      <c r="AC31" s="51">
        <v>1.093</v>
      </c>
      <c r="AD31" s="42">
        <v>10.8</v>
      </c>
      <c r="AE31" s="193">
        <v>1379.04166666667</v>
      </c>
      <c r="AF31" s="42">
        <f>AA31/V31</f>
        <v>75.5104166666667</v>
      </c>
      <c r="AG31" s="31">
        <f>S31*0.8</f>
        <v>166.4</v>
      </c>
      <c r="AH31" s="42"/>
      <c r="AI31" s="42"/>
      <c r="AJ31" s="42"/>
      <c r="AK31" s="42"/>
      <c r="AL31" s="42"/>
      <c r="AM31" s="42"/>
    </row>
    <row r="32" s="181" customFormat="1" ht="30" customHeight="1" spans="1:39">
      <c r="A32" s="20"/>
      <c r="B32" s="20" t="s">
        <v>9</v>
      </c>
      <c r="C32" s="20" t="s">
        <v>10</v>
      </c>
      <c r="D32" s="20">
        <v>1</v>
      </c>
      <c r="E32" s="20" t="s">
        <v>255</v>
      </c>
      <c r="F32" s="20" t="s">
        <v>179</v>
      </c>
      <c r="G32" s="20" t="s">
        <v>239</v>
      </c>
      <c r="H32" s="21" t="s">
        <v>256</v>
      </c>
      <c r="I32" s="35" t="s">
        <v>105</v>
      </c>
      <c r="J32" s="43"/>
      <c r="K32" s="43"/>
      <c r="L32" s="43"/>
      <c r="M32" s="43"/>
      <c r="N32" s="43"/>
      <c r="O32" s="43"/>
      <c r="P32" s="43"/>
      <c r="Q32" s="43"/>
      <c r="R32" s="43"/>
      <c r="S32" s="36"/>
      <c r="T32" s="43"/>
      <c r="U32" s="43"/>
      <c r="V32" s="43"/>
      <c r="W32" s="43"/>
      <c r="X32" s="43"/>
      <c r="Y32" s="43"/>
      <c r="Z32" s="43"/>
      <c r="AA32" s="43"/>
      <c r="AB32" s="43"/>
      <c r="AC32" s="53"/>
      <c r="AD32" s="43"/>
      <c r="AE32" s="194"/>
      <c r="AF32" s="43"/>
      <c r="AG32" s="36"/>
      <c r="AH32" s="43"/>
      <c r="AI32" s="43"/>
      <c r="AJ32" s="43"/>
      <c r="AK32" s="43"/>
      <c r="AL32" s="43"/>
      <c r="AM32" s="43"/>
    </row>
    <row r="33" s="181" customFormat="1" ht="66" customHeight="1" spans="1:39">
      <c r="A33" s="20"/>
      <c r="B33" s="20" t="s">
        <v>9</v>
      </c>
      <c r="C33" s="20" t="s">
        <v>10</v>
      </c>
      <c r="D33" s="20">
        <v>1</v>
      </c>
      <c r="E33" s="20" t="s">
        <v>257</v>
      </c>
      <c r="F33" s="20" t="s">
        <v>179</v>
      </c>
      <c r="G33" s="20" t="s">
        <v>239</v>
      </c>
      <c r="H33" s="21" t="s">
        <v>258</v>
      </c>
      <c r="I33" s="35" t="s">
        <v>105</v>
      </c>
      <c r="J33" s="43"/>
      <c r="K33" s="43"/>
      <c r="L33" s="43"/>
      <c r="M33" s="43"/>
      <c r="N33" s="43"/>
      <c r="O33" s="43"/>
      <c r="P33" s="43"/>
      <c r="Q33" s="43"/>
      <c r="R33" s="43"/>
      <c r="S33" s="36"/>
      <c r="T33" s="43"/>
      <c r="U33" s="43"/>
      <c r="V33" s="43"/>
      <c r="W33" s="43"/>
      <c r="X33" s="43"/>
      <c r="Y33" s="43"/>
      <c r="Z33" s="43"/>
      <c r="AA33" s="43"/>
      <c r="AB33" s="43"/>
      <c r="AC33" s="53"/>
      <c r="AD33" s="43"/>
      <c r="AE33" s="194"/>
      <c r="AF33" s="43"/>
      <c r="AG33" s="36"/>
      <c r="AH33" s="43"/>
      <c r="AI33" s="43"/>
      <c r="AJ33" s="43"/>
      <c r="AK33" s="43"/>
      <c r="AL33" s="43"/>
      <c r="AM33" s="43"/>
    </row>
    <row r="34" s="181" customFormat="1" ht="39" customHeight="1" spans="1:39">
      <c r="A34" s="20"/>
      <c r="B34" s="20" t="s">
        <v>9</v>
      </c>
      <c r="C34" s="20" t="s">
        <v>22</v>
      </c>
      <c r="D34" s="20">
        <v>1</v>
      </c>
      <c r="E34" s="20" t="s">
        <v>218</v>
      </c>
      <c r="F34" s="20" t="s">
        <v>179</v>
      </c>
      <c r="G34" s="20" t="s">
        <v>239</v>
      </c>
      <c r="H34" s="21" t="s">
        <v>259</v>
      </c>
      <c r="I34" s="35" t="s">
        <v>105</v>
      </c>
      <c r="J34" s="44"/>
      <c r="K34" s="44"/>
      <c r="L34" s="44"/>
      <c r="M34" s="44"/>
      <c r="N34" s="44"/>
      <c r="O34" s="44"/>
      <c r="P34" s="44"/>
      <c r="Q34" s="44"/>
      <c r="R34" s="44"/>
      <c r="S34" s="36"/>
      <c r="T34" s="44"/>
      <c r="U34" s="44"/>
      <c r="V34" s="44"/>
      <c r="W34" s="44"/>
      <c r="X34" s="44"/>
      <c r="Y34" s="44"/>
      <c r="Z34" s="44"/>
      <c r="AA34" s="44"/>
      <c r="AB34" s="44"/>
      <c r="AC34" s="53"/>
      <c r="AD34" s="44"/>
      <c r="AE34" s="195"/>
      <c r="AF34" s="44"/>
      <c r="AG34" s="32"/>
      <c r="AH34" s="44"/>
      <c r="AI34" s="44"/>
      <c r="AJ34" s="44"/>
      <c r="AK34" s="44"/>
      <c r="AL34" s="44"/>
      <c r="AM34" s="44"/>
    </row>
    <row r="35" s="179" customFormat="1" ht="30" customHeight="1" spans="1:39">
      <c r="A35" s="20" t="s">
        <v>43</v>
      </c>
      <c r="B35" s="20" t="s">
        <v>9</v>
      </c>
      <c r="C35" s="20" t="s">
        <v>10</v>
      </c>
      <c r="D35" s="20">
        <v>1</v>
      </c>
      <c r="E35" s="20" t="s">
        <v>238</v>
      </c>
      <c r="F35" s="20" t="s">
        <v>179</v>
      </c>
      <c r="G35" s="20" t="s">
        <v>239</v>
      </c>
      <c r="H35" s="21" t="s">
        <v>261</v>
      </c>
      <c r="I35" s="41"/>
      <c r="J35" s="31"/>
      <c r="K35" s="31"/>
      <c r="L35" s="31">
        <v>0</v>
      </c>
      <c r="M35" s="31">
        <v>0</v>
      </c>
      <c r="N35" s="31" t="s">
        <v>188</v>
      </c>
      <c r="O35" s="31" t="s">
        <v>188</v>
      </c>
      <c r="P35" s="31">
        <v>0</v>
      </c>
      <c r="Q35" s="31" t="s">
        <v>262</v>
      </c>
      <c r="R35" s="31" t="s">
        <v>262</v>
      </c>
      <c r="S35" s="31">
        <f>VLOOKUP(A:A,Sheet6!A:C,3,0)</f>
        <v>72</v>
      </c>
      <c r="T35" s="31">
        <v>115.2</v>
      </c>
      <c r="U35" s="31">
        <v>94</v>
      </c>
      <c r="V35" s="31">
        <v>35</v>
      </c>
      <c r="W35" s="31">
        <v>54</v>
      </c>
      <c r="X35" s="31">
        <v>5</v>
      </c>
      <c r="Y35" s="31">
        <v>0</v>
      </c>
      <c r="Z35" s="31">
        <v>105349</v>
      </c>
      <c r="AA35" s="31">
        <v>2892</v>
      </c>
      <c r="AB35" s="31"/>
      <c r="AC35" s="51">
        <v>1.03</v>
      </c>
      <c r="AD35" s="31">
        <v>9.4</v>
      </c>
      <c r="AE35" s="188">
        <f>Z35/V35</f>
        <v>3009.97142857143</v>
      </c>
      <c r="AF35" s="31">
        <f>AA35/V35</f>
        <v>82.6285714285714</v>
      </c>
      <c r="AG35" s="31">
        <f>S35*0.8</f>
        <v>57.6</v>
      </c>
      <c r="AH35" s="31"/>
      <c r="AI35" s="31"/>
      <c r="AJ35" s="31"/>
      <c r="AK35" s="31"/>
      <c r="AL35" s="31"/>
      <c r="AM35" s="31"/>
    </row>
    <row r="36" s="179" customFormat="1" ht="30" customHeight="1" spans="1:39">
      <c r="A36" s="20"/>
      <c r="B36" s="20" t="s">
        <v>9</v>
      </c>
      <c r="C36" s="20" t="s">
        <v>10</v>
      </c>
      <c r="D36" s="20">
        <v>1</v>
      </c>
      <c r="E36" s="20" t="s">
        <v>238</v>
      </c>
      <c r="F36" s="20" t="s">
        <v>179</v>
      </c>
      <c r="G36" s="20" t="s">
        <v>239</v>
      </c>
      <c r="H36" s="21" t="s">
        <v>263</v>
      </c>
      <c r="I36" s="45"/>
      <c r="J36" s="36"/>
      <c r="K36" s="36"/>
      <c r="L36" s="36"/>
      <c r="M36" s="36"/>
      <c r="N36" s="36"/>
      <c r="O36" s="36"/>
      <c r="P36" s="36"/>
      <c r="Q36" s="36"/>
      <c r="R36" s="36"/>
      <c r="S36" s="36"/>
      <c r="T36" s="36"/>
      <c r="U36" s="36"/>
      <c r="V36" s="36"/>
      <c r="W36" s="36"/>
      <c r="X36" s="36"/>
      <c r="Y36" s="36"/>
      <c r="Z36" s="36"/>
      <c r="AA36" s="36"/>
      <c r="AB36" s="36"/>
      <c r="AC36" s="53"/>
      <c r="AD36" s="36"/>
      <c r="AE36" s="191"/>
      <c r="AF36" s="36"/>
      <c r="AG36" s="36"/>
      <c r="AH36" s="36"/>
      <c r="AI36" s="36"/>
      <c r="AJ36" s="36"/>
      <c r="AK36" s="36"/>
      <c r="AL36" s="36"/>
      <c r="AM36" s="36"/>
    </row>
    <row r="37" s="179" customFormat="1" ht="30" customHeight="1" spans="1:39">
      <c r="A37" s="20"/>
      <c r="B37" s="20" t="s">
        <v>9</v>
      </c>
      <c r="C37" s="20" t="s">
        <v>10</v>
      </c>
      <c r="D37" s="20">
        <v>1</v>
      </c>
      <c r="E37" s="20" t="s">
        <v>238</v>
      </c>
      <c r="F37" s="20" t="s">
        <v>179</v>
      </c>
      <c r="G37" s="20" t="s">
        <v>239</v>
      </c>
      <c r="H37" s="21" t="s">
        <v>45</v>
      </c>
      <c r="I37" s="30" t="s">
        <v>43</v>
      </c>
      <c r="J37" s="36"/>
      <c r="K37" s="36"/>
      <c r="L37" s="36"/>
      <c r="M37" s="36"/>
      <c r="N37" s="36"/>
      <c r="O37" s="36"/>
      <c r="P37" s="36"/>
      <c r="Q37" s="36"/>
      <c r="R37" s="36"/>
      <c r="S37" s="36"/>
      <c r="T37" s="36"/>
      <c r="U37" s="36"/>
      <c r="V37" s="36"/>
      <c r="W37" s="36"/>
      <c r="X37" s="36"/>
      <c r="Y37" s="36"/>
      <c r="Z37" s="36"/>
      <c r="AA37" s="36"/>
      <c r="AB37" s="36"/>
      <c r="AC37" s="53"/>
      <c r="AD37" s="36"/>
      <c r="AE37" s="191"/>
      <c r="AF37" s="36"/>
      <c r="AG37" s="36"/>
      <c r="AH37" s="36"/>
      <c r="AI37" s="36"/>
      <c r="AJ37" s="36"/>
      <c r="AK37" s="36"/>
      <c r="AL37" s="36"/>
      <c r="AM37" s="36"/>
    </row>
    <row r="38" s="179" customFormat="1" ht="30" hidden="1" customHeight="1" spans="1:39">
      <c r="A38" s="20"/>
      <c r="B38" s="20" t="s">
        <v>9</v>
      </c>
      <c r="C38" s="20" t="s">
        <v>10</v>
      </c>
      <c r="D38" s="20">
        <v>1</v>
      </c>
      <c r="E38" s="20" t="s">
        <v>264</v>
      </c>
      <c r="F38" s="20" t="s">
        <v>12</v>
      </c>
      <c r="G38" s="20" t="s">
        <v>13</v>
      </c>
      <c r="H38" s="22" t="s">
        <v>265</v>
      </c>
      <c r="I38" s="30" t="s">
        <v>43</v>
      </c>
      <c r="J38" s="36"/>
      <c r="K38" s="36"/>
      <c r="L38" s="36"/>
      <c r="M38" s="36"/>
      <c r="N38" s="36"/>
      <c r="O38" s="36"/>
      <c r="P38" s="36"/>
      <c r="Q38" s="36"/>
      <c r="R38" s="36"/>
      <c r="S38" s="36"/>
      <c r="T38" s="36"/>
      <c r="U38" s="36"/>
      <c r="V38" s="36"/>
      <c r="W38" s="36"/>
      <c r="X38" s="36"/>
      <c r="Y38" s="36"/>
      <c r="Z38" s="36"/>
      <c r="AA38" s="36"/>
      <c r="AB38" s="36"/>
      <c r="AC38" s="53"/>
      <c r="AD38" s="36"/>
      <c r="AE38" s="191"/>
      <c r="AF38" s="36"/>
      <c r="AG38" s="36"/>
      <c r="AH38" s="36"/>
      <c r="AI38" s="36"/>
      <c r="AJ38" s="36"/>
      <c r="AK38" s="36"/>
      <c r="AL38" s="36"/>
      <c r="AM38" s="36"/>
    </row>
    <row r="39" s="179" customFormat="1" ht="30" hidden="1" customHeight="1" spans="1:39">
      <c r="A39" s="20"/>
      <c r="B39" s="20" t="s">
        <v>9</v>
      </c>
      <c r="C39" s="20" t="s">
        <v>10</v>
      </c>
      <c r="D39" s="20">
        <v>1</v>
      </c>
      <c r="E39" s="20" t="s">
        <v>264</v>
      </c>
      <c r="F39" s="20" t="s">
        <v>12</v>
      </c>
      <c r="G39" s="20" t="s">
        <v>20</v>
      </c>
      <c r="H39" s="22" t="s">
        <v>45</v>
      </c>
      <c r="I39" s="30" t="s">
        <v>43</v>
      </c>
      <c r="J39" s="32"/>
      <c r="K39" s="32"/>
      <c r="L39" s="32"/>
      <c r="M39" s="32"/>
      <c r="N39" s="32"/>
      <c r="O39" s="32"/>
      <c r="P39" s="32"/>
      <c r="Q39" s="32"/>
      <c r="R39" s="32"/>
      <c r="S39" s="36"/>
      <c r="T39" s="32"/>
      <c r="U39" s="32"/>
      <c r="V39" s="32"/>
      <c r="W39" s="32"/>
      <c r="X39" s="32"/>
      <c r="Y39" s="32"/>
      <c r="Z39" s="32"/>
      <c r="AA39" s="32"/>
      <c r="AB39" s="32"/>
      <c r="AC39" s="53"/>
      <c r="AD39" s="32"/>
      <c r="AE39" s="189"/>
      <c r="AF39" s="32"/>
      <c r="AG39" s="32"/>
      <c r="AH39" s="32"/>
      <c r="AI39" s="32"/>
      <c r="AJ39" s="32"/>
      <c r="AK39" s="32"/>
      <c r="AL39" s="32"/>
      <c r="AM39" s="32"/>
    </row>
    <row r="40" s="179" customFormat="1" ht="30" customHeight="1" spans="1:39">
      <c r="A40" s="20" t="s">
        <v>46</v>
      </c>
      <c r="B40" s="20" t="s">
        <v>9</v>
      </c>
      <c r="C40" s="20" t="s">
        <v>10</v>
      </c>
      <c r="D40" s="20">
        <v>1</v>
      </c>
      <c r="E40" s="20" t="s">
        <v>210</v>
      </c>
      <c r="F40" s="20" t="s">
        <v>179</v>
      </c>
      <c r="G40" s="20" t="s">
        <v>239</v>
      </c>
      <c r="H40" s="21" t="s">
        <v>266</v>
      </c>
      <c r="I40" s="30"/>
      <c r="J40" s="31"/>
      <c r="K40" s="31"/>
      <c r="L40" s="31" t="s">
        <v>267</v>
      </c>
      <c r="M40" s="31">
        <v>0</v>
      </c>
      <c r="N40" s="31" t="s">
        <v>188</v>
      </c>
      <c r="O40" s="31" t="s">
        <v>188</v>
      </c>
      <c r="P40" s="31">
        <v>0</v>
      </c>
      <c r="Q40" s="31" t="s">
        <v>268</v>
      </c>
      <c r="R40" s="31" t="s">
        <v>269</v>
      </c>
      <c r="S40" s="31">
        <f>VLOOKUP(A:A,Sheet6!A:C,3,0)</f>
        <v>126</v>
      </c>
      <c r="T40" s="31">
        <v>201.6</v>
      </c>
      <c r="U40" s="31">
        <v>103</v>
      </c>
      <c r="V40" s="31">
        <v>43</v>
      </c>
      <c r="W40" s="31">
        <v>57</v>
      </c>
      <c r="X40" s="31">
        <v>3</v>
      </c>
      <c r="Y40" s="31">
        <v>0</v>
      </c>
      <c r="Z40" s="31">
        <v>84020</v>
      </c>
      <c r="AA40" s="31">
        <v>2236</v>
      </c>
      <c r="AB40" s="31"/>
      <c r="AC40" s="51">
        <v>0.727</v>
      </c>
      <c r="AD40" s="31">
        <v>14.2</v>
      </c>
      <c r="AE40" s="188">
        <v>1953.95348837209</v>
      </c>
      <c r="AF40" s="31">
        <f>AA40/V40</f>
        <v>52</v>
      </c>
      <c r="AG40" s="31">
        <f>S40*0.8</f>
        <v>100.8</v>
      </c>
      <c r="AH40" s="31"/>
      <c r="AI40" s="31"/>
      <c r="AJ40" s="31"/>
      <c r="AK40" s="31"/>
      <c r="AL40" s="31"/>
      <c r="AM40" s="31"/>
    </row>
    <row r="41" s="179" customFormat="1" ht="30" hidden="1" customHeight="1" spans="1:39">
      <c r="A41" s="20"/>
      <c r="B41" s="20" t="s">
        <v>9</v>
      </c>
      <c r="C41" s="20" t="s">
        <v>47</v>
      </c>
      <c r="D41" s="20">
        <v>1</v>
      </c>
      <c r="E41" s="20" t="s">
        <v>270</v>
      </c>
      <c r="F41" s="20" t="s">
        <v>248</v>
      </c>
      <c r="G41" s="20" t="s">
        <v>23</v>
      </c>
      <c r="H41" s="22" t="s">
        <v>49</v>
      </c>
      <c r="I41" s="30" t="s">
        <v>271</v>
      </c>
      <c r="J41" s="36"/>
      <c r="K41" s="36"/>
      <c r="L41" s="36"/>
      <c r="M41" s="36"/>
      <c r="N41" s="36"/>
      <c r="O41" s="36"/>
      <c r="P41" s="36"/>
      <c r="Q41" s="36"/>
      <c r="R41" s="36"/>
      <c r="S41" s="36"/>
      <c r="T41" s="36"/>
      <c r="U41" s="36"/>
      <c r="V41" s="36"/>
      <c r="W41" s="36"/>
      <c r="X41" s="36"/>
      <c r="Y41" s="36"/>
      <c r="Z41" s="36"/>
      <c r="AA41" s="36"/>
      <c r="AB41" s="36"/>
      <c r="AC41" s="53"/>
      <c r="AD41" s="36"/>
      <c r="AE41" s="191"/>
      <c r="AF41" s="36"/>
      <c r="AG41" s="36"/>
      <c r="AH41" s="36"/>
      <c r="AI41" s="36"/>
      <c r="AJ41" s="36"/>
      <c r="AK41" s="36"/>
      <c r="AL41" s="36"/>
      <c r="AM41" s="36"/>
    </row>
    <row r="42" s="179" customFormat="1" ht="30" hidden="1" customHeight="1" spans="1:39">
      <c r="A42" s="20"/>
      <c r="B42" s="20" t="s">
        <v>97</v>
      </c>
      <c r="C42" s="20" t="s">
        <v>22</v>
      </c>
      <c r="D42" s="20">
        <v>1</v>
      </c>
      <c r="E42" s="20" t="s">
        <v>108</v>
      </c>
      <c r="F42" s="20" t="s">
        <v>241</v>
      </c>
      <c r="G42" s="20" t="s">
        <v>23</v>
      </c>
      <c r="H42" s="22" t="s">
        <v>109</v>
      </c>
      <c r="I42" s="30" t="s">
        <v>272</v>
      </c>
      <c r="J42" s="32"/>
      <c r="K42" s="32"/>
      <c r="L42" s="32"/>
      <c r="M42" s="32"/>
      <c r="N42" s="32"/>
      <c r="O42" s="32"/>
      <c r="P42" s="32"/>
      <c r="Q42" s="32"/>
      <c r="R42" s="32"/>
      <c r="S42" s="36"/>
      <c r="T42" s="32"/>
      <c r="U42" s="32"/>
      <c r="V42" s="32"/>
      <c r="W42" s="32"/>
      <c r="X42" s="32"/>
      <c r="Y42" s="32"/>
      <c r="Z42" s="32"/>
      <c r="AA42" s="32"/>
      <c r="AB42" s="32"/>
      <c r="AC42" s="53"/>
      <c r="AD42" s="32"/>
      <c r="AE42" s="189"/>
      <c r="AF42" s="32"/>
      <c r="AG42" s="32"/>
      <c r="AH42" s="32"/>
      <c r="AI42" s="32"/>
      <c r="AJ42" s="32"/>
      <c r="AK42" s="32"/>
      <c r="AL42" s="32"/>
      <c r="AM42" s="32"/>
    </row>
    <row r="43" s="179" customFormat="1" ht="30" hidden="1" customHeight="1" spans="1:39">
      <c r="A43" s="20" t="s">
        <v>50</v>
      </c>
      <c r="B43" s="20" t="s">
        <v>9</v>
      </c>
      <c r="C43" s="20" t="s">
        <v>10</v>
      </c>
      <c r="D43" s="20">
        <v>1</v>
      </c>
      <c r="E43" s="20" t="s">
        <v>273</v>
      </c>
      <c r="F43" s="20" t="s">
        <v>274</v>
      </c>
      <c r="G43" s="20" t="s">
        <v>100</v>
      </c>
      <c r="H43" s="22" t="s">
        <v>275</v>
      </c>
      <c r="I43" s="30" t="s">
        <v>276</v>
      </c>
      <c r="J43" s="31"/>
      <c r="K43" s="31"/>
      <c r="L43" s="31">
        <v>0</v>
      </c>
      <c r="M43" s="31">
        <v>0</v>
      </c>
      <c r="N43" s="31" t="s">
        <v>277</v>
      </c>
      <c r="O43" s="31" t="s">
        <v>277</v>
      </c>
      <c r="P43" s="31">
        <v>0</v>
      </c>
      <c r="Q43" s="31" t="s">
        <v>208</v>
      </c>
      <c r="R43" s="31" t="s">
        <v>208</v>
      </c>
      <c r="S43" s="31">
        <v>0</v>
      </c>
      <c r="T43" s="31"/>
      <c r="U43" s="31">
        <v>9</v>
      </c>
      <c r="V43" s="31">
        <v>6</v>
      </c>
      <c r="W43" s="31">
        <v>0</v>
      </c>
      <c r="X43" s="31">
        <v>3</v>
      </c>
      <c r="Y43" s="31">
        <v>0</v>
      </c>
      <c r="Z43" s="31"/>
      <c r="AA43" s="31"/>
      <c r="AB43" s="31"/>
      <c r="AC43" s="51"/>
      <c r="AD43" s="31"/>
      <c r="AE43" s="188"/>
      <c r="AF43" s="31"/>
      <c r="AG43" s="31">
        <f>S43*0.8</f>
        <v>0</v>
      </c>
      <c r="AH43" s="31"/>
      <c r="AI43" s="31"/>
      <c r="AJ43" s="31"/>
      <c r="AK43" s="31"/>
      <c r="AL43" s="31"/>
      <c r="AM43" s="31"/>
    </row>
    <row r="44" s="179" customFormat="1" ht="51" hidden="1" customHeight="1" spans="1:39">
      <c r="A44" s="20"/>
      <c r="B44" s="20" t="s">
        <v>9</v>
      </c>
      <c r="C44" s="20" t="s">
        <v>22</v>
      </c>
      <c r="D44" s="20">
        <v>2</v>
      </c>
      <c r="E44" s="20" t="s">
        <v>278</v>
      </c>
      <c r="F44" s="20" t="s">
        <v>12</v>
      </c>
      <c r="G44" s="20" t="s">
        <v>100</v>
      </c>
      <c r="H44" s="22" t="s">
        <v>54</v>
      </c>
      <c r="I44" s="30" t="s">
        <v>279</v>
      </c>
      <c r="J44" s="32"/>
      <c r="K44" s="32"/>
      <c r="L44" s="32"/>
      <c r="M44" s="32"/>
      <c r="N44" s="32"/>
      <c r="O44" s="32"/>
      <c r="P44" s="32"/>
      <c r="Q44" s="32"/>
      <c r="R44" s="32"/>
      <c r="S44" s="36"/>
      <c r="T44" s="32"/>
      <c r="U44" s="32"/>
      <c r="V44" s="32"/>
      <c r="W44" s="32"/>
      <c r="X44" s="32"/>
      <c r="Y44" s="32"/>
      <c r="Z44" s="32"/>
      <c r="AA44" s="32"/>
      <c r="AB44" s="32"/>
      <c r="AC44" s="53"/>
      <c r="AD44" s="32"/>
      <c r="AE44" s="189"/>
      <c r="AF44" s="32"/>
      <c r="AG44" s="32"/>
      <c r="AH44" s="32"/>
      <c r="AI44" s="32"/>
      <c r="AJ44" s="32"/>
      <c r="AK44" s="32"/>
      <c r="AL44" s="32"/>
      <c r="AM44" s="32"/>
    </row>
    <row r="45" s="179" customFormat="1" ht="30" customHeight="1" spans="1:39">
      <c r="A45" s="25" t="s">
        <v>55</v>
      </c>
      <c r="B45" s="20" t="s">
        <v>9</v>
      </c>
      <c r="C45" s="20" t="s">
        <v>10</v>
      </c>
      <c r="D45" s="20">
        <v>5</v>
      </c>
      <c r="E45" s="20" t="s">
        <v>280</v>
      </c>
      <c r="F45" s="20" t="s">
        <v>179</v>
      </c>
      <c r="G45" s="20" t="s">
        <v>281</v>
      </c>
      <c r="H45" s="21" t="s">
        <v>282</v>
      </c>
      <c r="I45" s="30" t="s">
        <v>105</v>
      </c>
      <c r="J45" s="31"/>
      <c r="K45" s="31"/>
      <c r="L45" s="31" t="s">
        <v>283</v>
      </c>
      <c r="M45" s="31" t="s">
        <v>284</v>
      </c>
      <c r="N45" s="31" t="s">
        <v>262</v>
      </c>
      <c r="O45" s="31" t="s">
        <v>188</v>
      </c>
      <c r="P45" s="31" t="s">
        <v>182</v>
      </c>
      <c r="Q45" s="31" t="s">
        <v>285</v>
      </c>
      <c r="R45" s="31" t="s">
        <v>286</v>
      </c>
      <c r="S45" s="31">
        <v>152</v>
      </c>
      <c r="T45" s="31">
        <v>243.2</v>
      </c>
      <c r="U45" s="31">
        <v>197</v>
      </c>
      <c r="V45" s="31">
        <v>85</v>
      </c>
      <c r="W45" s="31">
        <v>93</v>
      </c>
      <c r="X45" s="31">
        <v>18</v>
      </c>
      <c r="Y45" s="31">
        <v>1</v>
      </c>
      <c r="Z45" s="31">
        <v>187455</v>
      </c>
      <c r="AA45" s="31">
        <v>6379</v>
      </c>
      <c r="AB45" s="31"/>
      <c r="AC45" s="51">
        <v>0.822</v>
      </c>
      <c r="AD45" s="31">
        <v>7</v>
      </c>
      <c r="AE45" s="188">
        <v>2205.35294117647</v>
      </c>
      <c r="AF45" s="31">
        <f>AA45/V45</f>
        <v>75.0470588235294</v>
      </c>
      <c r="AG45" s="31">
        <f>S45*0.8</f>
        <v>121.6</v>
      </c>
      <c r="AH45" s="31"/>
      <c r="AI45" s="31"/>
      <c r="AJ45" s="31"/>
      <c r="AK45" s="31"/>
      <c r="AL45" s="31"/>
      <c r="AM45" s="31"/>
    </row>
    <row r="46" s="179" customFormat="1" ht="30" hidden="1" customHeight="1" spans="1:39">
      <c r="A46" s="26"/>
      <c r="B46" s="20" t="s">
        <v>9</v>
      </c>
      <c r="C46" s="20" t="s">
        <v>10</v>
      </c>
      <c r="D46" s="20">
        <v>1</v>
      </c>
      <c r="E46" s="20" t="s">
        <v>53</v>
      </c>
      <c r="F46" s="20" t="s">
        <v>12</v>
      </c>
      <c r="G46" s="20" t="s">
        <v>20</v>
      </c>
      <c r="H46" s="22" t="s">
        <v>56</v>
      </c>
      <c r="I46" s="30" t="s">
        <v>287</v>
      </c>
      <c r="J46" s="36"/>
      <c r="K46" s="36"/>
      <c r="L46" s="36"/>
      <c r="M46" s="36"/>
      <c r="N46" s="36"/>
      <c r="O46" s="36"/>
      <c r="P46" s="36"/>
      <c r="Q46" s="36"/>
      <c r="R46" s="36"/>
      <c r="S46" s="36"/>
      <c r="T46" s="36"/>
      <c r="U46" s="36"/>
      <c r="V46" s="36"/>
      <c r="W46" s="36"/>
      <c r="X46" s="36"/>
      <c r="Y46" s="36"/>
      <c r="Z46" s="36"/>
      <c r="AA46" s="36"/>
      <c r="AB46" s="36"/>
      <c r="AC46" s="53"/>
      <c r="AD46" s="36"/>
      <c r="AE46" s="191"/>
      <c r="AF46" s="36"/>
      <c r="AG46" s="36"/>
      <c r="AH46" s="36"/>
      <c r="AI46" s="36"/>
      <c r="AJ46" s="36"/>
      <c r="AK46" s="36"/>
      <c r="AL46" s="36"/>
      <c r="AM46" s="36"/>
    </row>
    <row r="47" s="179" customFormat="1" ht="46.95" hidden="1" customHeight="1" spans="1:39">
      <c r="A47" s="26"/>
      <c r="B47" s="20" t="s">
        <v>9</v>
      </c>
      <c r="C47" s="20" t="s">
        <v>10</v>
      </c>
      <c r="D47" s="20">
        <v>1</v>
      </c>
      <c r="E47" s="20" t="s">
        <v>87</v>
      </c>
      <c r="F47" s="20" t="s">
        <v>12</v>
      </c>
      <c r="G47" s="20" t="s">
        <v>13</v>
      </c>
      <c r="H47" s="22" t="s">
        <v>57</v>
      </c>
      <c r="I47" s="30" t="s">
        <v>288</v>
      </c>
      <c r="J47" s="36"/>
      <c r="K47" s="36"/>
      <c r="L47" s="36"/>
      <c r="M47" s="36"/>
      <c r="N47" s="36"/>
      <c r="O47" s="36"/>
      <c r="P47" s="36"/>
      <c r="Q47" s="36"/>
      <c r="R47" s="36"/>
      <c r="S47" s="36"/>
      <c r="T47" s="36"/>
      <c r="U47" s="36"/>
      <c r="V47" s="36"/>
      <c r="W47" s="36"/>
      <c r="X47" s="36"/>
      <c r="Y47" s="36"/>
      <c r="Z47" s="36"/>
      <c r="AA47" s="36"/>
      <c r="AB47" s="36"/>
      <c r="AC47" s="53"/>
      <c r="AD47" s="36"/>
      <c r="AE47" s="191"/>
      <c r="AF47" s="36"/>
      <c r="AG47" s="36"/>
      <c r="AH47" s="36"/>
      <c r="AI47" s="36"/>
      <c r="AJ47" s="36"/>
      <c r="AK47" s="36"/>
      <c r="AL47" s="36"/>
      <c r="AM47" s="36"/>
    </row>
    <row r="48" s="179" customFormat="1" ht="30" hidden="1" customHeight="1" spans="1:39">
      <c r="A48" s="26"/>
      <c r="B48" s="20" t="s">
        <v>9</v>
      </c>
      <c r="C48" s="20" t="s">
        <v>22</v>
      </c>
      <c r="D48" s="20">
        <v>1</v>
      </c>
      <c r="E48" s="20" t="s">
        <v>58</v>
      </c>
      <c r="F48" s="20" t="s">
        <v>12</v>
      </c>
      <c r="G48" s="20" t="s">
        <v>20</v>
      </c>
      <c r="H48" s="22" t="s">
        <v>59</v>
      </c>
      <c r="I48" s="30" t="s">
        <v>289</v>
      </c>
      <c r="J48" s="36"/>
      <c r="K48" s="36"/>
      <c r="L48" s="36"/>
      <c r="M48" s="36"/>
      <c r="N48" s="36"/>
      <c r="O48" s="36"/>
      <c r="P48" s="36"/>
      <c r="Q48" s="36"/>
      <c r="R48" s="36"/>
      <c r="S48" s="36"/>
      <c r="T48" s="36"/>
      <c r="U48" s="36"/>
      <c r="V48" s="36"/>
      <c r="W48" s="36"/>
      <c r="X48" s="36"/>
      <c r="Y48" s="36"/>
      <c r="Z48" s="36"/>
      <c r="AA48" s="36"/>
      <c r="AB48" s="36"/>
      <c r="AC48" s="53"/>
      <c r="AD48" s="36"/>
      <c r="AE48" s="191"/>
      <c r="AF48" s="36"/>
      <c r="AG48" s="36"/>
      <c r="AH48" s="36"/>
      <c r="AI48" s="36"/>
      <c r="AJ48" s="36"/>
      <c r="AK48" s="36"/>
      <c r="AL48" s="36"/>
      <c r="AM48" s="36"/>
    </row>
    <row r="49" s="179" customFormat="1" ht="79.95" customHeight="1" spans="1:39">
      <c r="A49" s="26"/>
      <c r="B49" s="20" t="s">
        <v>9</v>
      </c>
      <c r="C49" s="20" t="s">
        <v>22</v>
      </c>
      <c r="D49" s="20">
        <v>1</v>
      </c>
      <c r="E49" s="20" t="s">
        <v>290</v>
      </c>
      <c r="F49" s="20" t="s">
        <v>179</v>
      </c>
      <c r="G49" s="20" t="s">
        <v>291</v>
      </c>
      <c r="H49" s="21" t="s">
        <v>292</v>
      </c>
      <c r="I49" s="30" t="s">
        <v>105</v>
      </c>
      <c r="J49" s="36"/>
      <c r="K49" s="36"/>
      <c r="L49" s="36"/>
      <c r="M49" s="36"/>
      <c r="N49" s="36"/>
      <c r="O49" s="36"/>
      <c r="P49" s="36"/>
      <c r="Q49" s="36"/>
      <c r="R49" s="36"/>
      <c r="S49" s="36"/>
      <c r="T49" s="36"/>
      <c r="U49" s="36"/>
      <c r="V49" s="36"/>
      <c r="W49" s="36"/>
      <c r="X49" s="36"/>
      <c r="Y49" s="36"/>
      <c r="Z49" s="36"/>
      <c r="AA49" s="36"/>
      <c r="AB49" s="36"/>
      <c r="AC49" s="53"/>
      <c r="AD49" s="36"/>
      <c r="AE49" s="191"/>
      <c r="AF49" s="36"/>
      <c r="AG49" s="36"/>
      <c r="AH49" s="36"/>
      <c r="AI49" s="36"/>
      <c r="AJ49" s="36"/>
      <c r="AK49" s="36"/>
      <c r="AL49" s="36"/>
      <c r="AM49" s="36"/>
    </row>
    <row r="50" s="179" customFormat="1" ht="82.95" hidden="1" customHeight="1" spans="1:39">
      <c r="A50" s="26"/>
      <c r="B50" s="20" t="s">
        <v>9</v>
      </c>
      <c r="C50" s="20" t="s">
        <v>22</v>
      </c>
      <c r="D50" s="20">
        <v>2</v>
      </c>
      <c r="E50" s="20" t="s">
        <v>60</v>
      </c>
      <c r="F50" s="20" t="s">
        <v>12</v>
      </c>
      <c r="G50" s="20" t="s">
        <v>20</v>
      </c>
      <c r="H50" s="22" t="s">
        <v>61</v>
      </c>
      <c r="I50" s="30" t="s">
        <v>293</v>
      </c>
      <c r="J50" s="36"/>
      <c r="K50" s="36"/>
      <c r="L50" s="36"/>
      <c r="M50" s="36"/>
      <c r="N50" s="36"/>
      <c r="O50" s="36"/>
      <c r="P50" s="36"/>
      <c r="Q50" s="36"/>
      <c r="R50" s="36"/>
      <c r="S50" s="36"/>
      <c r="T50" s="36"/>
      <c r="U50" s="36"/>
      <c r="V50" s="36"/>
      <c r="W50" s="36"/>
      <c r="X50" s="36"/>
      <c r="Y50" s="36"/>
      <c r="Z50" s="36"/>
      <c r="AA50" s="36"/>
      <c r="AB50" s="36"/>
      <c r="AC50" s="53"/>
      <c r="AD50" s="36"/>
      <c r="AE50" s="191"/>
      <c r="AF50" s="36"/>
      <c r="AG50" s="36"/>
      <c r="AH50" s="36"/>
      <c r="AI50" s="36"/>
      <c r="AJ50" s="36"/>
      <c r="AK50" s="36"/>
      <c r="AL50" s="36"/>
      <c r="AM50" s="36"/>
    </row>
    <row r="51" s="179" customFormat="1" ht="31.05" hidden="1" customHeight="1" spans="1:39">
      <c r="A51" s="26"/>
      <c r="B51" s="20" t="s">
        <v>97</v>
      </c>
      <c r="C51" s="20" t="s">
        <v>22</v>
      </c>
      <c r="D51" s="20">
        <v>1</v>
      </c>
      <c r="E51" s="20" t="s">
        <v>110</v>
      </c>
      <c r="F51" s="20" t="s">
        <v>241</v>
      </c>
      <c r="G51" s="20" t="s">
        <v>100</v>
      </c>
      <c r="H51" s="22"/>
      <c r="I51" s="30" t="s">
        <v>293</v>
      </c>
      <c r="J51" s="36"/>
      <c r="K51" s="36"/>
      <c r="L51" s="36"/>
      <c r="M51" s="36"/>
      <c r="N51" s="36"/>
      <c r="O51" s="36"/>
      <c r="P51" s="36"/>
      <c r="Q51" s="36"/>
      <c r="R51" s="36"/>
      <c r="S51" s="36"/>
      <c r="T51" s="36"/>
      <c r="U51" s="36"/>
      <c r="V51" s="36"/>
      <c r="W51" s="36"/>
      <c r="X51" s="36"/>
      <c r="Y51" s="36"/>
      <c r="Z51" s="36"/>
      <c r="AA51" s="36"/>
      <c r="AB51" s="36"/>
      <c r="AC51" s="53"/>
      <c r="AD51" s="36"/>
      <c r="AE51" s="191"/>
      <c r="AF51" s="36"/>
      <c r="AG51" s="36"/>
      <c r="AH51" s="36"/>
      <c r="AI51" s="36"/>
      <c r="AJ51" s="36"/>
      <c r="AK51" s="36"/>
      <c r="AL51" s="36"/>
      <c r="AM51" s="36"/>
    </row>
    <row r="52" s="179" customFormat="1" ht="31.05" hidden="1" customHeight="1" spans="1:39">
      <c r="A52" s="27"/>
      <c r="B52" s="20" t="s">
        <v>9</v>
      </c>
      <c r="C52" s="20" t="s">
        <v>22</v>
      </c>
      <c r="D52" s="20">
        <v>1</v>
      </c>
      <c r="E52" s="20" t="s">
        <v>62</v>
      </c>
      <c r="F52" s="20" t="s">
        <v>12</v>
      </c>
      <c r="G52" s="20" t="s">
        <v>23</v>
      </c>
      <c r="H52" s="22" t="s">
        <v>63</v>
      </c>
      <c r="I52" s="30" t="s">
        <v>289</v>
      </c>
      <c r="J52" s="32"/>
      <c r="K52" s="32"/>
      <c r="L52" s="32"/>
      <c r="M52" s="32"/>
      <c r="N52" s="32"/>
      <c r="O52" s="32"/>
      <c r="P52" s="32"/>
      <c r="Q52" s="32"/>
      <c r="R52" s="32"/>
      <c r="S52" s="36"/>
      <c r="T52" s="32"/>
      <c r="U52" s="32"/>
      <c r="V52" s="32"/>
      <c r="W52" s="32"/>
      <c r="X52" s="32"/>
      <c r="Y52" s="32"/>
      <c r="Z52" s="32"/>
      <c r="AA52" s="32"/>
      <c r="AB52" s="32"/>
      <c r="AC52" s="53"/>
      <c r="AD52" s="32"/>
      <c r="AE52" s="189"/>
      <c r="AF52" s="32"/>
      <c r="AG52" s="32"/>
      <c r="AH52" s="32"/>
      <c r="AI52" s="32"/>
      <c r="AJ52" s="32"/>
      <c r="AK52" s="32"/>
      <c r="AL52" s="32"/>
      <c r="AM52" s="32"/>
    </row>
    <row r="53" s="179" customFormat="1" ht="66" customHeight="1" spans="1:39">
      <c r="A53" s="20" t="s">
        <v>64</v>
      </c>
      <c r="B53" s="20" t="s">
        <v>9</v>
      </c>
      <c r="C53" s="20" t="s">
        <v>22</v>
      </c>
      <c r="D53" s="20">
        <v>1</v>
      </c>
      <c r="E53" s="20" t="s">
        <v>294</v>
      </c>
      <c r="F53" s="20" t="s">
        <v>179</v>
      </c>
      <c r="G53" s="20" t="s">
        <v>239</v>
      </c>
      <c r="H53" s="21" t="s">
        <v>295</v>
      </c>
      <c r="I53" s="30" t="s">
        <v>289</v>
      </c>
      <c r="J53" s="31"/>
      <c r="K53" s="31"/>
      <c r="L53" s="31" t="s">
        <v>186</v>
      </c>
      <c r="M53" s="31">
        <v>0</v>
      </c>
      <c r="N53" s="31" t="s">
        <v>244</v>
      </c>
      <c r="O53" s="31" t="s">
        <v>244</v>
      </c>
      <c r="P53" s="31">
        <v>0</v>
      </c>
      <c r="Q53" s="31" t="s">
        <v>198</v>
      </c>
      <c r="R53" s="31" t="s">
        <v>198</v>
      </c>
      <c r="S53" s="31">
        <v>0</v>
      </c>
      <c r="T53" s="31"/>
      <c r="U53" s="31">
        <v>18</v>
      </c>
      <c r="V53" s="31">
        <v>3</v>
      </c>
      <c r="W53" s="31">
        <v>1</v>
      </c>
      <c r="X53" s="31">
        <v>13</v>
      </c>
      <c r="Y53" s="31">
        <v>1</v>
      </c>
      <c r="Z53" s="31"/>
      <c r="AA53" s="31"/>
      <c r="AB53" s="31"/>
      <c r="AC53" s="51"/>
      <c r="AD53" s="31"/>
      <c r="AE53" s="188"/>
      <c r="AF53" s="31"/>
      <c r="AG53" s="31">
        <f>S53*0.8</f>
        <v>0</v>
      </c>
      <c r="AH53" s="31"/>
      <c r="AI53" s="31"/>
      <c r="AJ53" s="31"/>
      <c r="AK53" s="31"/>
      <c r="AL53" s="31"/>
      <c r="AM53" s="31"/>
    </row>
    <row r="54" s="179" customFormat="1" ht="43.95" hidden="1" customHeight="1" spans="1:39">
      <c r="A54" s="20"/>
      <c r="B54" s="20" t="s">
        <v>9</v>
      </c>
      <c r="C54" s="20" t="s">
        <v>22</v>
      </c>
      <c r="D54" s="20">
        <v>1</v>
      </c>
      <c r="E54" s="20" t="s">
        <v>296</v>
      </c>
      <c r="F54" s="20" t="s">
        <v>216</v>
      </c>
      <c r="G54" s="20" t="s">
        <v>23</v>
      </c>
      <c r="H54" s="22" t="s">
        <v>297</v>
      </c>
      <c r="I54" s="30" t="s">
        <v>289</v>
      </c>
      <c r="J54" s="32"/>
      <c r="K54" s="32"/>
      <c r="L54" s="32"/>
      <c r="M54" s="32"/>
      <c r="N54" s="32"/>
      <c r="O54" s="32"/>
      <c r="P54" s="32"/>
      <c r="Q54" s="32"/>
      <c r="R54" s="32"/>
      <c r="S54" s="36"/>
      <c r="T54" s="32"/>
      <c r="U54" s="32"/>
      <c r="V54" s="32"/>
      <c r="W54" s="32"/>
      <c r="X54" s="32"/>
      <c r="Y54" s="32"/>
      <c r="Z54" s="32"/>
      <c r="AA54" s="32"/>
      <c r="AB54" s="32"/>
      <c r="AC54" s="53"/>
      <c r="AD54" s="32"/>
      <c r="AE54" s="189"/>
      <c r="AF54" s="32"/>
      <c r="AG54" s="32"/>
      <c r="AH54" s="32"/>
      <c r="AI54" s="32"/>
      <c r="AJ54" s="32"/>
      <c r="AK54" s="32"/>
      <c r="AL54" s="32"/>
      <c r="AM54" s="32"/>
    </row>
    <row r="55" s="179" customFormat="1" ht="54" customHeight="1" spans="1:39">
      <c r="A55" s="20" t="s">
        <v>67</v>
      </c>
      <c r="B55" s="20" t="s">
        <v>9</v>
      </c>
      <c r="C55" s="20" t="s">
        <v>10</v>
      </c>
      <c r="D55" s="20">
        <v>1</v>
      </c>
      <c r="E55" s="20" t="s">
        <v>218</v>
      </c>
      <c r="F55" s="20" t="s">
        <v>179</v>
      </c>
      <c r="G55" s="20" t="s">
        <v>239</v>
      </c>
      <c r="H55" s="21" t="s">
        <v>298</v>
      </c>
      <c r="I55" s="30" t="s">
        <v>299</v>
      </c>
      <c r="J55" s="31"/>
      <c r="K55" s="31"/>
      <c r="L55" s="31" t="s">
        <v>267</v>
      </c>
      <c r="M55" s="31" t="s">
        <v>300</v>
      </c>
      <c r="N55" s="31" t="s">
        <v>193</v>
      </c>
      <c r="O55" s="31">
        <v>0</v>
      </c>
      <c r="P55" s="31" t="s">
        <v>193</v>
      </c>
      <c r="Q55" s="31" t="s">
        <v>209</v>
      </c>
      <c r="R55" s="31" t="s">
        <v>244</v>
      </c>
      <c r="S55" s="31">
        <f>VLOOKUP(A:A,Sheet6!A:C,3,0)</f>
        <v>14</v>
      </c>
      <c r="T55" s="31">
        <v>22.4</v>
      </c>
      <c r="U55" s="31">
        <v>39</v>
      </c>
      <c r="V55" s="31">
        <v>17</v>
      </c>
      <c r="W55" s="31">
        <v>12</v>
      </c>
      <c r="X55" s="31">
        <v>10</v>
      </c>
      <c r="Y55" s="31">
        <v>0</v>
      </c>
      <c r="Z55" s="31">
        <v>64977</v>
      </c>
      <c r="AA55" s="31">
        <v>1113</v>
      </c>
      <c r="AB55" s="31"/>
      <c r="AC55" s="51">
        <v>1.025</v>
      </c>
      <c r="AD55" s="31">
        <v>4.5</v>
      </c>
      <c r="AE55" s="188">
        <v>3822.17647058824</v>
      </c>
      <c r="AF55" s="31">
        <f>AA55/V55</f>
        <v>65.4705882352941</v>
      </c>
      <c r="AG55" s="31">
        <f>S55*0.8</f>
        <v>11.2</v>
      </c>
      <c r="AH55" s="31"/>
      <c r="AI55" s="31"/>
      <c r="AJ55" s="31"/>
      <c r="AK55" s="31"/>
      <c r="AL55" s="31"/>
      <c r="AM55" s="31"/>
    </row>
    <row r="56" s="179" customFormat="1" ht="49.05" hidden="1" customHeight="1" spans="1:39">
      <c r="A56" s="20"/>
      <c r="B56" s="20" t="s">
        <v>9</v>
      </c>
      <c r="C56" s="20" t="s">
        <v>22</v>
      </c>
      <c r="D56" s="20">
        <v>1</v>
      </c>
      <c r="E56" s="20" t="s">
        <v>301</v>
      </c>
      <c r="F56" s="20" t="s">
        <v>12</v>
      </c>
      <c r="G56" s="20" t="s">
        <v>100</v>
      </c>
      <c r="H56" s="22" t="s">
        <v>68</v>
      </c>
      <c r="I56" s="30" t="s">
        <v>302</v>
      </c>
      <c r="J56" s="32"/>
      <c r="K56" s="32"/>
      <c r="L56" s="32"/>
      <c r="M56" s="32"/>
      <c r="N56" s="32"/>
      <c r="O56" s="32"/>
      <c r="P56" s="32"/>
      <c r="Q56" s="32"/>
      <c r="R56" s="32"/>
      <c r="S56" s="36"/>
      <c r="T56" s="32"/>
      <c r="U56" s="32"/>
      <c r="V56" s="32"/>
      <c r="W56" s="32"/>
      <c r="X56" s="32"/>
      <c r="Y56" s="32"/>
      <c r="Z56" s="32"/>
      <c r="AA56" s="32"/>
      <c r="AB56" s="32"/>
      <c r="AC56" s="53"/>
      <c r="AD56" s="32"/>
      <c r="AE56" s="189"/>
      <c r="AF56" s="32"/>
      <c r="AG56" s="32"/>
      <c r="AH56" s="32"/>
      <c r="AI56" s="32"/>
      <c r="AJ56" s="32"/>
      <c r="AK56" s="32"/>
      <c r="AL56" s="32"/>
      <c r="AM56" s="32"/>
    </row>
    <row r="57" s="179" customFormat="1" ht="30" customHeight="1" spans="1:39">
      <c r="A57" s="20" t="s">
        <v>69</v>
      </c>
      <c r="B57" s="20" t="s">
        <v>9</v>
      </c>
      <c r="C57" s="20" t="s">
        <v>10</v>
      </c>
      <c r="D57" s="20">
        <v>2</v>
      </c>
      <c r="E57" s="20" t="s">
        <v>303</v>
      </c>
      <c r="F57" s="20" t="s">
        <v>179</v>
      </c>
      <c r="G57" s="20" t="s">
        <v>281</v>
      </c>
      <c r="H57" s="21" t="s">
        <v>45</v>
      </c>
      <c r="I57" s="30"/>
      <c r="J57" s="31"/>
      <c r="K57" s="31"/>
      <c r="L57" s="31">
        <v>0</v>
      </c>
      <c r="M57" s="31">
        <v>0</v>
      </c>
      <c r="N57" s="31" t="s">
        <v>209</v>
      </c>
      <c r="O57" s="31">
        <v>0</v>
      </c>
      <c r="P57" s="31" t="s">
        <v>209</v>
      </c>
      <c r="Q57" s="31" t="s">
        <v>277</v>
      </c>
      <c r="R57" s="31" t="s">
        <v>193</v>
      </c>
      <c r="S57" s="31">
        <f>VLOOKUP(A:A,Sheet6!A:C,3,0)</f>
        <v>42</v>
      </c>
      <c r="T57" s="31">
        <v>67.2</v>
      </c>
      <c r="U57" s="31">
        <v>41</v>
      </c>
      <c r="V57" s="31">
        <v>20</v>
      </c>
      <c r="W57" s="31">
        <v>16</v>
      </c>
      <c r="X57" s="31">
        <v>5</v>
      </c>
      <c r="Y57" s="31">
        <v>0</v>
      </c>
      <c r="Z57" s="31">
        <v>65739</v>
      </c>
      <c r="AA57" s="31">
        <v>2801</v>
      </c>
      <c r="AB57" s="31"/>
      <c r="AC57" s="51">
        <v>0.778</v>
      </c>
      <c r="AD57" s="31">
        <v>4.2</v>
      </c>
      <c r="AE57" s="188">
        <v>3286.95</v>
      </c>
      <c r="AF57" s="31">
        <f>AA57/V57</f>
        <v>140.05</v>
      </c>
      <c r="AG57" s="31">
        <f>S57*0.8</f>
        <v>33.6</v>
      </c>
      <c r="AH57" s="31"/>
      <c r="AI57" s="31"/>
      <c r="AJ57" s="31"/>
      <c r="AK57" s="31"/>
      <c r="AL57" s="31"/>
      <c r="AM57" s="31"/>
    </row>
    <row r="58" s="179" customFormat="1" ht="30" hidden="1" customHeight="1" spans="1:39">
      <c r="A58" s="20"/>
      <c r="B58" s="20" t="s">
        <v>9</v>
      </c>
      <c r="C58" s="20" t="s">
        <v>22</v>
      </c>
      <c r="D58" s="20">
        <v>1</v>
      </c>
      <c r="E58" s="20" t="s">
        <v>304</v>
      </c>
      <c r="F58" s="20" t="s">
        <v>305</v>
      </c>
      <c r="G58" s="20" t="s">
        <v>20</v>
      </c>
      <c r="H58" s="22" t="s">
        <v>45</v>
      </c>
      <c r="I58" s="30"/>
      <c r="J58" s="32"/>
      <c r="K58" s="32"/>
      <c r="L58" s="32"/>
      <c r="M58" s="32"/>
      <c r="N58" s="32"/>
      <c r="O58" s="32"/>
      <c r="P58" s="32"/>
      <c r="Q58" s="32"/>
      <c r="R58" s="32"/>
      <c r="S58" s="36"/>
      <c r="T58" s="32"/>
      <c r="U58" s="32"/>
      <c r="V58" s="32"/>
      <c r="W58" s="32"/>
      <c r="X58" s="32"/>
      <c r="Y58" s="32"/>
      <c r="Z58" s="32"/>
      <c r="AA58" s="32"/>
      <c r="AB58" s="32"/>
      <c r="AC58" s="53"/>
      <c r="AD58" s="32"/>
      <c r="AE58" s="189"/>
      <c r="AF58" s="32"/>
      <c r="AG58" s="32"/>
      <c r="AH58" s="32"/>
      <c r="AI58" s="32"/>
      <c r="AJ58" s="32"/>
      <c r="AK58" s="32"/>
      <c r="AL58" s="32"/>
      <c r="AM58" s="32"/>
    </row>
    <row r="59" s="179" customFormat="1" ht="30" customHeight="1" spans="1:39">
      <c r="A59" s="20" t="s">
        <v>71</v>
      </c>
      <c r="B59" s="20" t="s">
        <v>9</v>
      </c>
      <c r="C59" s="20" t="s">
        <v>10</v>
      </c>
      <c r="D59" s="20">
        <v>1</v>
      </c>
      <c r="E59" s="20" t="s">
        <v>306</v>
      </c>
      <c r="F59" s="20" t="s">
        <v>179</v>
      </c>
      <c r="G59" s="20" t="s">
        <v>291</v>
      </c>
      <c r="H59" s="21"/>
      <c r="I59" s="30" t="s">
        <v>307</v>
      </c>
      <c r="J59" s="31"/>
      <c r="K59" s="31"/>
      <c r="L59" s="31">
        <v>0</v>
      </c>
      <c r="M59" s="31" t="s">
        <v>308</v>
      </c>
      <c r="N59" s="31" t="s">
        <v>188</v>
      </c>
      <c r="O59" s="31" t="s">
        <v>188</v>
      </c>
      <c r="P59" s="31">
        <v>0</v>
      </c>
      <c r="Q59" s="31" t="s">
        <v>188</v>
      </c>
      <c r="R59" s="31" t="s">
        <v>182</v>
      </c>
      <c r="S59" s="31">
        <v>14</v>
      </c>
      <c r="T59" s="31">
        <v>22.4</v>
      </c>
      <c r="U59" s="31">
        <v>67</v>
      </c>
      <c r="V59" s="31">
        <v>54</v>
      </c>
      <c r="W59" s="31">
        <v>11</v>
      </c>
      <c r="X59" s="31">
        <v>0</v>
      </c>
      <c r="Y59" s="31">
        <v>2</v>
      </c>
      <c r="Z59" s="31">
        <v>36422</v>
      </c>
      <c r="AA59" s="31">
        <v>477</v>
      </c>
      <c r="AB59" s="31"/>
      <c r="AC59" s="51">
        <v>0.845</v>
      </c>
      <c r="AD59" s="31">
        <v>9</v>
      </c>
      <c r="AE59" s="188">
        <v>674.481481481482</v>
      </c>
      <c r="AF59" s="31">
        <f>AA59/V59</f>
        <v>8.83333333333333</v>
      </c>
      <c r="AG59" s="31"/>
      <c r="AH59" s="31"/>
      <c r="AI59" s="31"/>
      <c r="AJ59" s="31"/>
      <c r="AK59" s="31"/>
      <c r="AL59" s="31"/>
      <c r="AM59" s="31"/>
    </row>
    <row r="60" s="179" customFormat="1" ht="30" hidden="1" customHeight="1" spans="1:39">
      <c r="A60" s="20"/>
      <c r="B60" s="20" t="s">
        <v>9</v>
      </c>
      <c r="C60" s="20" t="s">
        <v>10</v>
      </c>
      <c r="D60" s="20">
        <v>2</v>
      </c>
      <c r="E60" s="20" t="s">
        <v>72</v>
      </c>
      <c r="F60" s="20" t="s">
        <v>12</v>
      </c>
      <c r="G60" s="20" t="s">
        <v>20</v>
      </c>
      <c r="H60" s="22"/>
      <c r="I60" s="30" t="s">
        <v>307</v>
      </c>
      <c r="J60" s="32"/>
      <c r="K60" s="32"/>
      <c r="L60" s="32"/>
      <c r="M60" s="32"/>
      <c r="N60" s="32"/>
      <c r="O60" s="32"/>
      <c r="P60" s="32"/>
      <c r="Q60" s="32"/>
      <c r="R60" s="32"/>
      <c r="S60" s="36"/>
      <c r="T60" s="32"/>
      <c r="U60" s="32"/>
      <c r="V60" s="32"/>
      <c r="W60" s="32"/>
      <c r="X60" s="32"/>
      <c r="Y60" s="32"/>
      <c r="Z60" s="32"/>
      <c r="AA60" s="32"/>
      <c r="AB60" s="32"/>
      <c r="AC60" s="53"/>
      <c r="AD60" s="32"/>
      <c r="AE60" s="189"/>
      <c r="AF60" s="32"/>
      <c r="AG60" s="32"/>
      <c r="AH60" s="32"/>
      <c r="AI60" s="32"/>
      <c r="AJ60" s="32"/>
      <c r="AK60" s="32"/>
      <c r="AL60" s="32"/>
      <c r="AM60" s="32"/>
    </row>
    <row r="61" s="179" customFormat="1" ht="30" hidden="1" customHeight="1" spans="1:39">
      <c r="A61" s="20" t="s">
        <v>73</v>
      </c>
      <c r="B61" s="20" t="s">
        <v>9</v>
      </c>
      <c r="C61" s="20" t="s">
        <v>10</v>
      </c>
      <c r="D61" s="20">
        <v>2</v>
      </c>
      <c r="E61" s="20" t="s">
        <v>309</v>
      </c>
      <c r="F61" s="20" t="s">
        <v>12</v>
      </c>
      <c r="G61" s="20" t="s">
        <v>75</v>
      </c>
      <c r="H61" s="22" t="s">
        <v>41</v>
      </c>
      <c r="I61" s="30" t="s">
        <v>310</v>
      </c>
      <c r="J61" s="31"/>
      <c r="K61" s="31"/>
      <c r="L61" s="31">
        <v>0</v>
      </c>
      <c r="M61" s="31">
        <v>0</v>
      </c>
      <c r="N61" s="31" t="s">
        <v>182</v>
      </c>
      <c r="O61" s="31">
        <v>0</v>
      </c>
      <c r="P61" s="31" t="s">
        <v>182</v>
      </c>
      <c r="Q61" s="31" t="s">
        <v>246</v>
      </c>
      <c r="R61" s="31" t="s">
        <v>198</v>
      </c>
      <c r="S61" s="31">
        <f>VLOOKUP(A:A,Sheet6!A:C,3,0)</f>
        <v>14</v>
      </c>
      <c r="T61" s="31">
        <v>22.4</v>
      </c>
      <c r="U61" s="31">
        <v>21</v>
      </c>
      <c r="V61" s="31">
        <v>9</v>
      </c>
      <c r="W61" s="31">
        <v>11</v>
      </c>
      <c r="X61" s="31">
        <v>0</v>
      </c>
      <c r="Y61" s="31">
        <v>1</v>
      </c>
      <c r="Z61" s="31">
        <v>124440</v>
      </c>
      <c r="AA61" s="31">
        <v>315</v>
      </c>
      <c r="AB61" s="31"/>
      <c r="AC61" s="51">
        <v>0.738</v>
      </c>
      <c r="AD61" s="31">
        <v>11.8</v>
      </c>
      <c r="AE61" s="188">
        <v>13826.6666666667</v>
      </c>
      <c r="AF61" s="31">
        <f>AA61/V61</f>
        <v>35</v>
      </c>
      <c r="AG61" s="31">
        <f>S61*0.8</f>
        <v>11.2</v>
      </c>
      <c r="AH61" s="31"/>
      <c r="AI61" s="31"/>
      <c r="AJ61" s="31"/>
      <c r="AK61" s="31"/>
      <c r="AL61" s="31"/>
      <c r="AM61" s="31"/>
    </row>
    <row r="62" s="179" customFormat="1" ht="30" hidden="1" customHeight="1" spans="1:39">
      <c r="A62" s="20"/>
      <c r="B62" s="20" t="s">
        <v>97</v>
      </c>
      <c r="C62" s="20" t="s">
        <v>22</v>
      </c>
      <c r="D62" s="20">
        <v>2</v>
      </c>
      <c r="E62" s="20" t="s">
        <v>111</v>
      </c>
      <c r="F62" s="20" t="s">
        <v>99</v>
      </c>
      <c r="G62" s="20" t="s">
        <v>107</v>
      </c>
      <c r="H62" s="22"/>
      <c r="I62" s="30" t="s">
        <v>289</v>
      </c>
      <c r="J62" s="32"/>
      <c r="K62" s="32"/>
      <c r="L62" s="32"/>
      <c r="M62" s="32"/>
      <c r="N62" s="32"/>
      <c r="O62" s="32"/>
      <c r="P62" s="32"/>
      <c r="Q62" s="32"/>
      <c r="R62" s="32"/>
      <c r="S62" s="36"/>
      <c r="T62" s="32"/>
      <c r="U62" s="32"/>
      <c r="V62" s="32"/>
      <c r="W62" s="32"/>
      <c r="X62" s="32"/>
      <c r="Y62" s="32"/>
      <c r="Z62" s="32"/>
      <c r="AA62" s="32"/>
      <c r="AB62" s="32"/>
      <c r="AC62" s="53"/>
      <c r="AD62" s="32"/>
      <c r="AE62" s="189"/>
      <c r="AF62" s="32"/>
      <c r="AG62" s="32"/>
      <c r="AH62" s="32"/>
      <c r="AI62" s="32"/>
      <c r="AJ62" s="32"/>
      <c r="AK62" s="32"/>
      <c r="AL62" s="32"/>
      <c r="AM62" s="32"/>
    </row>
    <row r="63" s="179" customFormat="1" ht="30" customHeight="1" spans="1:39">
      <c r="A63" s="20" t="s">
        <v>311</v>
      </c>
      <c r="B63" s="20" t="s">
        <v>9</v>
      </c>
      <c r="C63" s="20" t="s">
        <v>312</v>
      </c>
      <c r="D63" s="20">
        <v>1</v>
      </c>
      <c r="E63" s="20" t="s">
        <v>313</v>
      </c>
      <c r="F63" s="20" t="s">
        <v>179</v>
      </c>
      <c r="G63" s="20" t="s">
        <v>239</v>
      </c>
      <c r="H63" s="21" t="s">
        <v>45</v>
      </c>
      <c r="I63" s="30"/>
      <c r="J63" s="31"/>
      <c r="K63" s="31"/>
      <c r="L63" s="31" t="s">
        <v>207</v>
      </c>
      <c r="M63" s="31" t="s">
        <v>314</v>
      </c>
      <c r="N63" s="31" t="s">
        <v>200</v>
      </c>
      <c r="O63" s="31" t="s">
        <v>200</v>
      </c>
      <c r="P63" s="31">
        <v>0</v>
      </c>
      <c r="Q63" s="31" t="s">
        <v>198</v>
      </c>
      <c r="R63" s="31">
        <v>0</v>
      </c>
      <c r="S63" s="31">
        <v>0</v>
      </c>
      <c r="T63" s="31"/>
      <c r="U63" s="31">
        <v>86</v>
      </c>
      <c r="V63" s="31">
        <v>0</v>
      </c>
      <c r="W63" s="31">
        <v>0</v>
      </c>
      <c r="X63" s="31">
        <v>86</v>
      </c>
      <c r="Y63" s="31">
        <v>0</v>
      </c>
      <c r="Z63" s="31"/>
      <c r="AA63" s="31"/>
      <c r="AB63" s="31"/>
      <c r="AC63" s="51"/>
      <c r="AD63" s="31"/>
      <c r="AE63" s="188"/>
      <c r="AF63" s="31"/>
      <c r="AG63" s="31">
        <f>S63*0.8</f>
        <v>0</v>
      </c>
      <c r="AH63" s="31"/>
      <c r="AI63" s="31"/>
      <c r="AJ63" s="31"/>
      <c r="AK63" s="31"/>
      <c r="AL63" s="31"/>
      <c r="AM63" s="31"/>
    </row>
    <row r="64" s="179" customFormat="1" ht="30" customHeight="1" spans="1:39">
      <c r="A64" s="20"/>
      <c r="B64" s="20" t="s">
        <v>9</v>
      </c>
      <c r="C64" s="20" t="s">
        <v>312</v>
      </c>
      <c r="D64" s="20">
        <v>1</v>
      </c>
      <c r="E64" s="20" t="s">
        <v>315</v>
      </c>
      <c r="F64" s="20" t="s">
        <v>179</v>
      </c>
      <c r="G64" s="20" t="s">
        <v>23</v>
      </c>
      <c r="H64" s="21" t="s">
        <v>45</v>
      </c>
      <c r="I64" s="30"/>
      <c r="J64" s="32"/>
      <c r="K64" s="32"/>
      <c r="L64" s="32"/>
      <c r="M64" s="32"/>
      <c r="N64" s="32"/>
      <c r="O64" s="32"/>
      <c r="P64" s="32"/>
      <c r="Q64" s="32"/>
      <c r="R64" s="32"/>
      <c r="S64" s="36"/>
      <c r="T64" s="32"/>
      <c r="U64" s="32"/>
      <c r="V64" s="32"/>
      <c r="W64" s="32"/>
      <c r="X64" s="32"/>
      <c r="Y64" s="32"/>
      <c r="Z64" s="32"/>
      <c r="AA64" s="32"/>
      <c r="AB64" s="32"/>
      <c r="AC64" s="53"/>
      <c r="AD64" s="32"/>
      <c r="AE64" s="189"/>
      <c r="AF64" s="32"/>
      <c r="AG64" s="32"/>
      <c r="AH64" s="32"/>
      <c r="AI64" s="32"/>
      <c r="AJ64" s="32"/>
      <c r="AK64" s="32"/>
      <c r="AL64" s="32"/>
      <c r="AM64" s="32"/>
    </row>
    <row r="65" s="179" customFormat="1" ht="48" hidden="1" customHeight="1" spans="1:39">
      <c r="A65" s="20" t="s">
        <v>76</v>
      </c>
      <c r="B65" s="20" t="s">
        <v>9</v>
      </c>
      <c r="C65" s="20" t="s">
        <v>22</v>
      </c>
      <c r="D65" s="20">
        <v>1</v>
      </c>
      <c r="E65" s="56" t="s">
        <v>316</v>
      </c>
      <c r="F65" s="20" t="s">
        <v>216</v>
      </c>
      <c r="G65" s="20" t="s">
        <v>23</v>
      </c>
      <c r="H65" s="22" t="s">
        <v>78</v>
      </c>
      <c r="I65" s="30" t="s">
        <v>317</v>
      </c>
      <c r="J65" s="31"/>
      <c r="K65" s="31"/>
      <c r="L65" s="31">
        <v>0</v>
      </c>
      <c r="M65" s="31" t="s">
        <v>318</v>
      </c>
      <c r="N65" s="31" t="s">
        <v>319</v>
      </c>
      <c r="O65" s="31" t="s">
        <v>320</v>
      </c>
      <c r="P65" s="31" t="s">
        <v>321</v>
      </c>
      <c r="Q65" s="31" t="s">
        <v>269</v>
      </c>
      <c r="R65" s="31">
        <v>0</v>
      </c>
      <c r="S65" s="31">
        <v>0</v>
      </c>
      <c r="T65" s="31"/>
      <c r="U65" s="31">
        <v>43</v>
      </c>
      <c r="V65" s="31">
        <v>1</v>
      </c>
      <c r="W65" s="31">
        <v>0</v>
      </c>
      <c r="X65" s="31">
        <v>40</v>
      </c>
      <c r="Y65" s="31">
        <v>2</v>
      </c>
      <c r="Z65" s="31"/>
      <c r="AA65" s="31"/>
      <c r="AB65" s="31"/>
      <c r="AC65" s="51"/>
      <c r="AD65" s="31"/>
      <c r="AE65" s="188"/>
      <c r="AF65" s="31"/>
      <c r="AG65" s="31"/>
      <c r="AH65" s="31"/>
      <c r="AI65" s="31"/>
      <c r="AJ65" s="31"/>
      <c r="AK65" s="31"/>
      <c r="AL65" s="31"/>
      <c r="AM65" s="31"/>
    </row>
    <row r="66" s="179" customFormat="1" ht="30" customHeight="1" spans="1:39">
      <c r="A66" s="20"/>
      <c r="B66" s="20" t="s">
        <v>9</v>
      </c>
      <c r="C66" s="22" t="s">
        <v>322</v>
      </c>
      <c r="D66" s="20">
        <v>1</v>
      </c>
      <c r="E66" s="20" t="s">
        <v>323</v>
      </c>
      <c r="F66" s="20" t="s">
        <v>179</v>
      </c>
      <c r="G66" s="20" t="s">
        <v>23</v>
      </c>
      <c r="H66" s="21" t="s">
        <v>324</v>
      </c>
      <c r="I66" s="30"/>
      <c r="J66" s="32"/>
      <c r="K66" s="32"/>
      <c r="L66" s="32"/>
      <c r="M66" s="32"/>
      <c r="N66" s="32"/>
      <c r="O66" s="32"/>
      <c r="P66" s="32"/>
      <c r="Q66" s="32"/>
      <c r="R66" s="32"/>
      <c r="S66" s="36"/>
      <c r="T66" s="32"/>
      <c r="U66" s="32"/>
      <c r="V66" s="32"/>
      <c r="W66" s="32"/>
      <c r="X66" s="32"/>
      <c r="Y66" s="32"/>
      <c r="Z66" s="32"/>
      <c r="AA66" s="32"/>
      <c r="AB66" s="32"/>
      <c r="AC66" s="53"/>
      <c r="AD66" s="32"/>
      <c r="AE66" s="189"/>
      <c r="AF66" s="32"/>
      <c r="AG66" s="32"/>
      <c r="AH66" s="32"/>
      <c r="AI66" s="32"/>
      <c r="AJ66" s="32"/>
      <c r="AK66" s="32"/>
      <c r="AL66" s="32"/>
      <c r="AM66" s="32"/>
    </row>
    <row r="67" s="179" customFormat="1" ht="30" customHeight="1" spans="1:39">
      <c r="A67" s="20" t="s">
        <v>325</v>
      </c>
      <c r="B67" s="20" t="s">
        <v>9</v>
      </c>
      <c r="C67" s="20" t="s">
        <v>10</v>
      </c>
      <c r="D67" s="20">
        <v>1</v>
      </c>
      <c r="E67" s="20" t="s">
        <v>326</v>
      </c>
      <c r="F67" s="20" t="s">
        <v>179</v>
      </c>
      <c r="G67" s="20" t="s">
        <v>291</v>
      </c>
      <c r="H67" s="21"/>
      <c r="I67" s="30"/>
      <c r="J67" s="33"/>
      <c r="K67" s="33"/>
      <c r="L67" s="34" t="s">
        <v>267</v>
      </c>
      <c r="M67" s="34" t="s">
        <v>327</v>
      </c>
      <c r="N67" s="34" t="s">
        <v>182</v>
      </c>
      <c r="O67" s="34" t="s">
        <v>193</v>
      </c>
      <c r="P67" s="34" t="s">
        <v>193</v>
      </c>
      <c r="Q67" s="34" t="s">
        <v>193</v>
      </c>
      <c r="R67" s="34">
        <v>0</v>
      </c>
      <c r="S67" s="31">
        <f>VLOOKUP(A:A,Sheet6!A:C,3,0)</f>
        <v>222</v>
      </c>
      <c r="T67" s="34">
        <v>355.2</v>
      </c>
      <c r="U67" s="34">
        <v>195</v>
      </c>
      <c r="V67" s="34">
        <v>58</v>
      </c>
      <c r="W67" s="34">
        <v>132</v>
      </c>
      <c r="X67" s="34">
        <v>4</v>
      </c>
      <c r="Y67" s="34">
        <v>1</v>
      </c>
      <c r="Z67" s="34">
        <v>28842</v>
      </c>
      <c r="AA67" s="34">
        <v>3173</v>
      </c>
      <c r="AB67" s="34"/>
      <c r="AC67" s="51">
        <v>0.823</v>
      </c>
      <c r="AD67" s="34">
        <v>18.1</v>
      </c>
      <c r="AE67" s="190">
        <v>497.275862068966</v>
      </c>
      <c r="AF67" s="34">
        <f>AA67/V67</f>
        <v>54.7068965517241</v>
      </c>
      <c r="AG67" s="34"/>
      <c r="AH67" s="34"/>
      <c r="AI67" s="34"/>
      <c r="AJ67" s="34"/>
      <c r="AK67" s="34"/>
      <c r="AL67" s="34"/>
      <c r="AM67" s="34"/>
    </row>
    <row r="68" s="179" customFormat="1" ht="30" hidden="1" customHeight="1" spans="1:39">
      <c r="A68" s="20" t="s">
        <v>328</v>
      </c>
      <c r="B68" s="20" t="s">
        <v>9</v>
      </c>
      <c r="C68" s="20" t="s">
        <v>10</v>
      </c>
      <c r="D68" s="20">
        <v>1</v>
      </c>
      <c r="E68" s="20" t="s">
        <v>210</v>
      </c>
      <c r="F68" s="20" t="s">
        <v>216</v>
      </c>
      <c r="G68" s="20" t="s">
        <v>180</v>
      </c>
      <c r="H68" s="22" t="s">
        <v>249</v>
      </c>
      <c r="I68" s="30" t="s">
        <v>329</v>
      </c>
      <c r="J68" s="33"/>
      <c r="K68" s="33"/>
      <c r="L68" s="34">
        <v>0</v>
      </c>
      <c r="M68" s="34">
        <v>0</v>
      </c>
      <c r="N68" s="34" t="s">
        <v>182</v>
      </c>
      <c r="O68" s="34" t="s">
        <v>182</v>
      </c>
      <c r="P68" s="34">
        <v>0</v>
      </c>
      <c r="Q68" s="34" t="s">
        <v>193</v>
      </c>
      <c r="R68" s="34" t="s">
        <v>193</v>
      </c>
      <c r="S68" s="31">
        <f>VLOOKUP(A:A,Sheet6!A:C,3,0)</f>
        <v>42</v>
      </c>
      <c r="T68" s="34">
        <v>67.2</v>
      </c>
      <c r="U68" s="34">
        <v>33</v>
      </c>
      <c r="V68" s="34">
        <v>15</v>
      </c>
      <c r="W68" s="34">
        <v>18</v>
      </c>
      <c r="X68" s="34">
        <v>0</v>
      </c>
      <c r="Y68" s="34">
        <v>0</v>
      </c>
      <c r="Z68" s="34">
        <v>3932</v>
      </c>
      <c r="AA68" s="34">
        <v>650</v>
      </c>
      <c r="AB68" s="34"/>
      <c r="AC68" s="51">
        <v>0.687</v>
      </c>
      <c r="AD68" s="34">
        <v>15.9</v>
      </c>
      <c r="AE68" s="190">
        <v>262.133333333333</v>
      </c>
      <c r="AF68" s="34">
        <f>AA68/V68</f>
        <v>43.3333333333333</v>
      </c>
      <c r="AG68" s="34"/>
      <c r="AH68" s="34"/>
      <c r="AI68" s="34"/>
      <c r="AJ68" s="34"/>
      <c r="AK68" s="34"/>
      <c r="AL68" s="34"/>
      <c r="AM68" s="34"/>
    </row>
    <row r="69" s="179" customFormat="1" ht="30" customHeight="1" spans="1:39">
      <c r="A69" s="20" t="s">
        <v>330</v>
      </c>
      <c r="B69" s="20" t="s">
        <v>9</v>
      </c>
      <c r="C69" s="20" t="s">
        <v>10</v>
      </c>
      <c r="D69" s="20">
        <v>1</v>
      </c>
      <c r="E69" s="20" t="s">
        <v>331</v>
      </c>
      <c r="F69" s="20" t="s">
        <v>179</v>
      </c>
      <c r="G69" s="20" t="s">
        <v>291</v>
      </c>
      <c r="H69" s="21" t="s">
        <v>332</v>
      </c>
      <c r="I69" s="30"/>
      <c r="J69" s="33"/>
      <c r="K69" s="33"/>
      <c r="L69" s="34">
        <v>0</v>
      </c>
      <c r="M69" s="34" t="s">
        <v>333</v>
      </c>
      <c r="N69" s="34" t="s">
        <v>209</v>
      </c>
      <c r="O69" s="34" t="s">
        <v>209</v>
      </c>
      <c r="P69" s="34">
        <v>0</v>
      </c>
      <c r="Q69" s="34" t="s">
        <v>193</v>
      </c>
      <c r="R69" s="34" t="s">
        <v>193</v>
      </c>
      <c r="S69" s="31">
        <f>VLOOKUP(A:A,Sheet6!A:C,3,0)</f>
        <v>18</v>
      </c>
      <c r="T69" s="34">
        <v>28.8</v>
      </c>
      <c r="U69" s="34">
        <v>39</v>
      </c>
      <c r="V69" s="34">
        <v>24</v>
      </c>
      <c r="W69" s="34">
        <v>10</v>
      </c>
      <c r="X69" s="34">
        <v>5</v>
      </c>
      <c r="Y69" s="34">
        <v>0</v>
      </c>
      <c r="Z69" s="34">
        <v>133810</v>
      </c>
      <c r="AA69" s="34">
        <v>909</v>
      </c>
      <c r="AB69" s="34"/>
      <c r="AC69" s="51">
        <v>0.903</v>
      </c>
      <c r="AD69" s="34">
        <v>6.5</v>
      </c>
      <c r="AE69" s="190">
        <v>5575.41666666667</v>
      </c>
      <c r="AF69" s="34">
        <f>AA69/V69</f>
        <v>37.875</v>
      </c>
      <c r="AG69" s="34"/>
      <c r="AH69" s="34"/>
      <c r="AI69" s="34"/>
      <c r="AJ69" s="34"/>
      <c r="AK69" s="34"/>
      <c r="AL69" s="34"/>
      <c r="AM69" s="34"/>
    </row>
    <row r="70" s="179" customFormat="1" ht="46.95" customHeight="1" spans="1:39">
      <c r="A70" s="20" t="s">
        <v>334</v>
      </c>
      <c r="B70" s="20" t="s">
        <v>9</v>
      </c>
      <c r="C70" s="20" t="s">
        <v>22</v>
      </c>
      <c r="D70" s="20">
        <v>1</v>
      </c>
      <c r="E70" s="20" t="s">
        <v>335</v>
      </c>
      <c r="F70" s="20" t="s">
        <v>179</v>
      </c>
      <c r="G70" s="20" t="s">
        <v>281</v>
      </c>
      <c r="H70" s="21" t="s">
        <v>336</v>
      </c>
      <c r="I70" s="30"/>
      <c r="J70" s="33"/>
      <c r="K70" s="33"/>
      <c r="L70" s="34" t="s">
        <v>337</v>
      </c>
      <c r="M70" s="34" t="s">
        <v>338</v>
      </c>
      <c r="N70" s="34" t="s">
        <v>198</v>
      </c>
      <c r="O70" s="34" t="s">
        <v>198</v>
      </c>
      <c r="P70" s="34">
        <v>0</v>
      </c>
      <c r="Q70" s="34" t="s">
        <v>244</v>
      </c>
      <c r="R70" s="34">
        <v>0</v>
      </c>
      <c r="S70" s="31">
        <v>0</v>
      </c>
      <c r="T70" s="34"/>
      <c r="U70" s="34">
        <v>184</v>
      </c>
      <c r="V70" s="34">
        <v>0</v>
      </c>
      <c r="W70" s="34">
        <v>11</v>
      </c>
      <c r="X70" s="34">
        <v>173</v>
      </c>
      <c r="Y70" s="34">
        <v>0</v>
      </c>
      <c r="Z70" s="34"/>
      <c r="AA70" s="34"/>
      <c r="AB70" s="34"/>
      <c r="AC70" s="51"/>
      <c r="AD70" s="34"/>
      <c r="AE70" s="190"/>
      <c r="AF70" s="34"/>
      <c r="AG70" s="34"/>
      <c r="AH70" s="34"/>
      <c r="AI70" s="34"/>
      <c r="AJ70" s="34"/>
      <c r="AK70" s="34"/>
      <c r="AL70" s="34"/>
      <c r="AM70" s="34"/>
    </row>
    <row r="71" s="179" customFormat="1" ht="60" hidden="1" customHeight="1" spans="1:39">
      <c r="A71" s="20" t="s">
        <v>112</v>
      </c>
      <c r="B71" s="20" t="s">
        <v>97</v>
      </c>
      <c r="C71" s="20" t="s">
        <v>22</v>
      </c>
      <c r="D71" s="20">
        <v>1</v>
      </c>
      <c r="E71" s="20" t="s">
        <v>113</v>
      </c>
      <c r="F71" s="20" t="s">
        <v>305</v>
      </c>
      <c r="G71" s="20" t="s">
        <v>114</v>
      </c>
      <c r="H71" s="22" t="s">
        <v>115</v>
      </c>
      <c r="I71" s="30"/>
      <c r="J71" s="33"/>
      <c r="K71" s="33"/>
      <c r="L71" s="34">
        <v>0</v>
      </c>
      <c r="M71" s="34">
        <v>0</v>
      </c>
      <c r="N71" s="34">
        <v>0</v>
      </c>
      <c r="O71" s="34">
        <v>0</v>
      </c>
      <c r="P71" s="34">
        <v>0</v>
      </c>
      <c r="Q71" s="34" t="s">
        <v>244</v>
      </c>
      <c r="R71" s="34" t="s">
        <v>244</v>
      </c>
      <c r="S71" s="36"/>
      <c r="T71" s="34"/>
      <c r="U71" s="34"/>
      <c r="V71" s="34"/>
      <c r="W71" s="34"/>
      <c r="X71" s="34"/>
      <c r="Y71" s="34"/>
      <c r="Z71" s="34"/>
      <c r="AA71" s="34"/>
      <c r="AB71" s="34"/>
      <c r="AC71" s="51"/>
      <c r="AD71" s="34"/>
      <c r="AE71" s="190"/>
      <c r="AF71" s="34"/>
      <c r="AG71" s="34">
        <f t="shared" ref="AG71:AG76" si="0">S71*0.8</f>
        <v>0</v>
      </c>
      <c r="AH71" s="34"/>
      <c r="AI71" s="34"/>
      <c r="AJ71" s="34"/>
      <c r="AK71" s="34"/>
      <c r="AL71" s="34"/>
      <c r="AM71" s="34"/>
    </row>
    <row r="72" s="179" customFormat="1" ht="30" hidden="1" customHeight="1" spans="1:39">
      <c r="A72" s="20" t="s">
        <v>116</v>
      </c>
      <c r="B72" s="20" t="s">
        <v>97</v>
      </c>
      <c r="C72" s="20" t="s">
        <v>117</v>
      </c>
      <c r="D72" s="20">
        <v>1</v>
      </c>
      <c r="E72" s="20" t="s">
        <v>118</v>
      </c>
      <c r="F72" s="20" t="s">
        <v>216</v>
      </c>
      <c r="G72" s="20" t="s">
        <v>23</v>
      </c>
      <c r="H72" s="22" t="s">
        <v>119</v>
      </c>
      <c r="I72" s="30"/>
      <c r="J72" s="33"/>
      <c r="K72" s="33"/>
      <c r="L72" s="34">
        <v>0</v>
      </c>
      <c r="M72" s="34">
        <v>0</v>
      </c>
      <c r="N72" s="34">
        <v>0</v>
      </c>
      <c r="O72" s="34">
        <v>0</v>
      </c>
      <c r="P72" s="34">
        <v>0</v>
      </c>
      <c r="Q72" s="34" t="s">
        <v>205</v>
      </c>
      <c r="R72" s="34" t="s">
        <v>205</v>
      </c>
      <c r="S72" s="31">
        <v>0</v>
      </c>
      <c r="T72" s="34"/>
      <c r="U72" s="34">
        <v>5</v>
      </c>
      <c r="V72" s="34">
        <v>0</v>
      </c>
      <c r="W72" s="34">
        <v>0</v>
      </c>
      <c r="X72" s="34">
        <v>0</v>
      </c>
      <c r="Y72" s="34">
        <v>5</v>
      </c>
      <c r="Z72" s="34"/>
      <c r="AA72" s="34"/>
      <c r="AB72" s="34"/>
      <c r="AC72" s="51"/>
      <c r="AD72" s="34"/>
      <c r="AE72" s="190"/>
      <c r="AF72" s="34"/>
      <c r="AG72" s="34">
        <f t="shared" si="0"/>
        <v>0</v>
      </c>
      <c r="AH72" s="34"/>
      <c r="AI72" s="34"/>
      <c r="AJ72" s="34"/>
      <c r="AK72" s="34"/>
      <c r="AL72" s="34"/>
      <c r="AM72" s="34"/>
    </row>
    <row r="73" s="179" customFormat="1" ht="64.95" hidden="1" customHeight="1" spans="1:39">
      <c r="A73" s="20" t="s">
        <v>79</v>
      </c>
      <c r="B73" s="20" t="s">
        <v>9</v>
      </c>
      <c r="C73" s="20" t="s">
        <v>10</v>
      </c>
      <c r="D73" s="20">
        <v>1</v>
      </c>
      <c r="E73" s="20" t="s">
        <v>339</v>
      </c>
      <c r="F73" s="20" t="s">
        <v>216</v>
      </c>
      <c r="G73" s="20" t="s">
        <v>23</v>
      </c>
      <c r="H73" s="22" t="s">
        <v>81</v>
      </c>
      <c r="I73" s="30" t="s">
        <v>340</v>
      </c>
      <c r="J73" s="33"/>
      <c r="K73" s="33"/>
      <c r="L73" s="34">
        <v>0</v>
      </c>
      <c r="M73" s="34">
        <v>0</v>
      </c>
      <c r="N73" s="34" t="s">
        <v>182</v>
      </c>
      <c r="O73" s="34" t="s">
        <v>193</v>
      </c>
      <c r="P73" s="34" t="s">
        <v>193</v>
      </c>
      <c r="Q73" s="34" t="s">
        <v>193</v>
      </c>
      <c r="R73" s="34">
        <v>0</v>
      </c>
      <c r="S73" s="31">
        <v>242</v>
      </c>
      <c r="T73" s="34">
        <v>387.2</v>
      </c>
      <c r="U73" s="34">
        <v>238</v>
      </c>
      <c r="V73" s="34">
        <v>72</v>
      </c>
      <c r="W73" s="34">
        <v>161</v>
      </c>
      <c r="X73" s="34">
        <v>4</v>
      </c>
      <c r="Y73" s="34">
        <v>1</v>
      </c>
      <c r="Z73" s="34">
        <v>81355</v>
      </c>
      <c r="AA73" s="34">
        <v>2342</v>
      </c>
      <c r="AB73" s="34"/>
      <c r="AC73" s="51">
        <v>0.905</v>
      </c>
      <c r="AD73" s="34">
        <v>34.1</v>
      </c>
      <c r="AE73" s="190">
        <v>1129.93055555556</v>
      </c>
      <c r="AF73" s="34">
        <f>AA73/V73</f>
        <v>32.5277777777778</v>
      </c>
      <c r="AG73" s="34">
        <f t="shared" si="0"/>
        <v>193.6</v>
      </c>
      <c r="AH73" s="34"/>
      <c r="AI73" s="34"/>
      <c r="AJ73" s="34"/>
      <c r="AK73" s="34"/>
      <c r="AL73" s="34"/>
      <c r="AM73" s="34"/>
    </row>
    <row r="74" s="179" customFormat="1" ht="30" customHeight="1" spans="1:39">
      <c r="A74" s="20" t="s">
        <v>341</v>
      </c>
      <c r="B74" s="20" t="s">
        <v>9</v>
      </c>
      <c r="C74" s="20" t="s">
        <v>10</v>
      </c>
      <c r="D74" s="20">
        <v>1</v>
      </c>
      <c r="E74" s="20" t="s">
        <v>342</v>
      </c>
      <c r="F74" s="20" t="s">
        <v>179</v>
      </c>
      <c r="G74" s="20" t="s">
        <v>291</v>
      </c>
      <c r="H74" s="21" t="s">
        <v>343</v>
      </c>
      <c r="I74" s="30"/>
      <c r="J74" s="33"/>
      <c r="K74" s="33"/>
      <c r="L74" s="34">
        <v>0</v>
      </c>
      <c r="M74" s="34" t="s">
        <v>344</v>
      </c>
      <c r="N74" s="34" t="s">
        <v>209</v>
      </c>
      <c r="O74" s="34" t="s">
        <v>209</v>
      </c>
      <c r="P74" s="34">
        <v>0</v>
      </c>
      <c r="Q74" s="34" t="s">
        <v>193</v>
      </c>
      <c r="R74" s="34" t="s">
        <v>193</v>
      </c>
      <c r="S74" s="31">
        <f>VLOOKUP(A:A,Sheet6!A:C,3,0)</f>
        <v>42</v>
      </c>
      <c r="T74" s="34">
        <v>67.2</v>
      </c>
      <c r="U74" s="34">
        <v>34</v>
      </c>
      <c r="V74" s="34">
        <v>13</v>
      </c>
      <c r="W74" s="34">
        <v>12</v>
      </c>
      <c r="X74" s="34">
        <v>8</v>
      </c>
      <c r="Y74" s="34">
        <v>1</v>
      </c>
      <c r="Z74" s="34">
        <v>8616</v>
      </c>
      <c r="AA74" s="34">
        <v>802</v>
      </c>
      <c r="AB74" s="34"/>
      <c r="AC74" s="51">
        <v>1.037</v>
      </c>
      <c r="AD74" s="34">
        <v>19.7</v>
      </c>
      <c r="AE74" s="190">
        <v>662.769230769231</v>
      </c>
      <c r="AF74" s="34">
        <f>AA74/V74</f>
        <v>61.6923076923077</v>
      </c>
      <c r="AG74" s="34">
        <f t="shared" si="0"/>
        <v>33.6</v>
      </c>
      <c r="AH74" s="34"/>
      <c r="AI74" s="34"/>
      <c r="AJ74" s="34"/>
      <c r="AK74" s="34"/>
      <c r="AL74" s="34"/>
      <c r="AM74" s="34"/>
    </row>
    <row r="75" s="179" customFormat="1" ht="30" hidden="1" customHeight="1" spans="1:39">
      <c r="A75" s="20" t="s">
        <v>120</v>
      </c>
      <c r="B75" s="20" t="s">
        <v>97</v>
      </c>
      <c r="C75" s="20" t="s">
        <v>117</v>
      </c>
      <c r="D75" s="20">
        <v>1</v>
      </c>
      <c r="E75" s="20" t="s">
        <v>121</v>
      </c>
      <c r="F75" s="20" t="s">
        <v>99</v>
      </c>
      <c r="G75" s="20" t="s">
        <v>114</v>
      </c>
      <c r="H75" s="22" t="s">
        <v>122</v>
      </c>
      <c r="I75" s="30"/>
      <c r="J75" s="33"/>
      <c r="K75" s="33"/>
      <c r="L75" s="34" t="s">
        <v>345</v>
      </c>
      <c r="M75" s="34" t="s">
        <v>346</v>
      </c>
      <c r="N75" s="34">
        <v>2</v>
      </c>
      <c r="O75" s="34">
        <v>2</v>
      </c>
      <c r="P75" s="34">
        <v>0</v>
      </c>
      <c r="Q75" s="34" t="s">
        <v>205</v>
      </c>
      <c r="R75" s="34" t="s">
        <v>205</v>
      </c>
      <c r="S75" s="31">
        <v>0</v>
      </c>
      <c r="T75" s="34"/>
      <c r="U75" s="34">
        <v>102</v>
      </c>
      <c r="V75" s="34">
        <v>0</v>
      </c>
      <c r="W75" s="34">
        <v>0</v>
      </c>
      <c r="X75" s="34">
        <v>0</v>
      </c>
      <c r="Y75" s="34">
        <v>102</v>
      </c>
      <c r="Z75" s="34"/>
      <c r="AA75" s="34"/>
      <c r="AB75" s="34"/>
      <c r="AC75" s="51"/>
      <c r="AD75" s="34"/>
      <c r="AE75" s="190"/>
      <c r="AF75" s="34"/>
      <c r="AG75" s="34">
        <f t="shared" si="0"/>
        <v>0</v>
      </c>
      <c r="AH75" s="34"/>
      <c r="AI75" s="34"/>
      <c r="AJ75" s="34"/>
      <c r="AK75" s="34"/>
      <c r="AL75" s="34"/>
      <c r="AM75" s="34"/>
    </row>
    <row r="76" s="179" customFormat="1" ht="30" hidden="1" customHeight="1" spans="1:39">
      <c r="A76" s="20" t="s">
        <v>123</v>
      </c>
      <c r="B76" s="56" t="s">
        <v>97</v>
      </c>
      <c r="C76" s="56" t="s">
        <v>22</v>
      </c>
      <c r="D76" s="56">
        <v>1</v>
      </c>
      <c r="E76" s="56" t="s">
        <v>124</v>
      </c>
      <c r="F76" s="56" t="s">
        <v>347</v>
      </c>
      <c r="G76" s="56">
        <v>22</v>
      </c>
      <c r="H76" s="196" t="s">
        <v>125</v>
      </c>
      <c r="I76" s="199"/>
      <c r="J76" s="31"/>
      <c r="K76" s="31"/>
      <c r="L76" s="31">
        <v>0</v>
      </c>
      <c r="M76" s="42" t="s">
        <v>348</v>
      </c>
      <c r="N76" s="31">
        <v>2</v>
      </c>
      <c r="O76" s="31">
        <v>2</v>
      </c>
      <c r="P76" s="31">
        <v>0</v>
      </c>
      <c r="Q76" s="31" t="s">
        <v>349</v>
      </c>
      <c r="R76" s="31">
        <v>0</v>
      </c>
      <c r="S76" s="31">
        <v>0</v>
      </c>
      <c r="T76" s="31"/>
      <c r="U76" s="31">
        <v>28</v>
      </c>
      <c r="V76" s="31">
        <v>2</v>
      </c>
      <c r="W76" s="31">
        <v>7</v>
      </c>
      <c r="X76" s="31">
        <v>0</v>
      </c>
      <c r="Y76" s="31">
        <v>19</v>
      </c>
      <c r="Z76" s="31"/>
      <c r="AA76" s="31"/>
      <c r="AB76" s="31"/>
      <c r="AC76" s="51"/>
      <c r="AD76" s="31"/>
      <c r="AE76" s="188"/>
      <c r="AF76" s="31"/>
      <c r="AG76" s="31">
        <f t="shared" si="0"/>
        <v>0</v>
      </c>
      <c r="AH76" s="31"/>
      <c r="AI76" s="31"/>
      <c r="AJ76" s="31"/>
      <c r="AK76" s="31"/>
      <c r="AL76" s="31"/>
      <c r="AM76" s="31"/>
    </row>
    <row r="77" s="179" customFormat="1" ht="30" hidden="1" customHeight="1" spans="1:39">
      <c r="A77" s="20"/>
      <c r="B77" s="56" t="s">
        <v>97</v>
      </c>
      <c r="C77" s="56" t="s">
        <v>22</v>
      </c>
      <c r="D77" s="56">
        <v>1</v>
      </c>
      <c r="E77" s="56" t="s">
        <v>126</v>
      </c>
      <c r="F77" s="56" t="s">
        <v>347</v>
      </c>
      <c r="G77" s="56">
        <v>22</v>
      </c>
      <c r="H77" s="196" t="s">
        <v>125</v>
      </c>
      <c r="I77" s="199"/>
      <c r="J77" s="32"/>
      <c r="K77" s="32"/>
      <c r="L77" s="32"/>
      <c r="M77" s="200"/>
      <c r="N77" s="32"/>
      <c r="O77" s="32"/>
      <c r="P77" s="32"/>
      <c r="Q77" s="32"/>
      <c r="R77" s="32"/>
      <c r="S77" s="36"/>
      <c r="T77" s="32"/>
      <c r="U77" s="32"/>
      <c r="V77" s="32"/>
      <c r="W77" s="32"/>
      <c r="X77" s="32"/>
      <c r="Y77" s="32"/>
      <c r="Z77" s="32"/>
      <c r="AA77" s="32"/>
      <c r="AB77" s="32"/>
      <c r="AC77" s="53"/>
      <c r="AD77" s="32"/>
      <c r="AE77" s="189"/>
      <c r="AF77" s="32"/>
      <c r="AG77" s="32"/>
      <c r="AH77" s="32"/>
      <c r="AI77" s="32"/>
      <c r="AJ77" s="32"/>
      <c r="AK77" s="32"/>
      <c r="AL77" s="32"/>
      <c r="AM77" s="32"/>
    </row>
    <row r="78" s="179" customFormat="1" ht="28.5" spans="1:39">
      <c r="A78" s="58" t="s">
        <v>82</v>
      </c>
      <c r="B78" s="58" t="s">
        <v>9</v>
      </c>
      <c r="C78" s="58" t="s">
        <v>10</v>
      </c>
      <c r="D78" s="58">
        <v>1</v>
      </c>
      <c r="E78" s="20" t="s">
        <v>210</v>
      </c>
      <c r="F78" s="20" t="s">
        <v>179</v>
      </c>
      <c r="G78" s="20" t="s">
        <v>291</v>
      </c>
      <c r="H78" s="197"/>
      <c r="I78" s="58"/>
      <c r="J78" s="31"/>
      <c r="K78" s="31"/>
      <c r="L78" s="31">
        <v>0</v>
      </c>
      <c r="M78" s="31" t="s">
        <v>350</v>
      </c>
      <c r="N78" s="31" t="s">
        <v>182</v>
      </c>
      <c r="O78" s="31" t="s">
        <v>193</v>
      </c>
      <c r="P78" s="31" t="s">
        <v>193</v>
      </c>
      <c r="Q78" s="31" t="s">
        <v>182</v>
      </c>
      <c r="R78" s="31">
        <v>0</v>
      </c>
      <c r="S78" s="31">
        <f>VLOOKUP(A:A,Sheet6!A:C,3,0)</f>
        <v>84</v>
      </c>
      <c r="T78" s="31">
        <v>134.4</v>
      </c>
      <c r="U78" s="31">
        <v>71</v>
      </c>
      <c r="V78" s="31">
        <v>27</v>
      </c>
      <c r="W78" s="31">
        <v>39</v>
      </c>
      <c r="X78" s="31">
        <v>5</v>
      </c>
      <c r="Y78" s="31">
        <v>0</v>
      </c>
      <c r="Z78" s="31">
        <v>63253</v>
      </c>
      <c r="AA78" s="31">
        <v>2630</v>
      </c>
      <c r="AB78" s="31"/>
      <c r="AC78" s="51">
        <v>0.922</v>
      </c>
      <c r="AD78" s="31">
        <v>10.6</v>
      </c>
      <c r="AE78" s="188">
        <v>2342.7037037037</v>
      </c>
      <c r="AF78" s="31">
        <f>AA78/V78</f>
        <v>97.4074074074074</v>
      </c>
      <c r="AG78" s="31">
        <f>S78*0.8</f>
        <v>67.2</v>
      </c>
      <c r="AH78" s="31"/>
      <c r="AI78" s="31"/>
      <c r="AJ78" s="31"/>
      <c r="AK78" s="31"/>
      <c r="AL78" s="31"/>
      <c r="AM78" s="31"/>
    </row>
    <row r="79" s="179" customFormat="1" ht="28.5" hidden="1" spans="1:39">
      <c r="A79" s="58"/>
      <c r="B79" s="58" t="s">
        <v>9</v>
      </c>
      <c r="C79" s="58" t="s">
        <v>10</v>
      </c>
      <c r="D79" s="58">
        <v>1</v>
      </c>
      <c r="E79" s="20" t="s">
        <v>29</v>
      </c>
      <c r="F79" s="20" t="s">
        <v>12</v>
      </c>
      <c r="G79" s="20" t="s">
        <v>23</v>
      </c>
      <c r="H79" s="58"/>
      <c r="I79" s="58"/>
      <c r="J79" s="32"/>
      <c r="K79" s="32"/>
      <c r="L79" s="32"/>
      <c r="M79" s="32"/>
      <c r="N79" s="32"/>
      <c r="O79" s="32"/>
      <c r="P79" s="32"/>
      <c r="Q79" s="32"/>
      <c r="R79" s="32"/>
      <c r="S79" s="36"/>
      <c r="T79" s="32"/>
      <c r="U79" s="32"/>
      <c r="V79" s="32"/>
      <c r="W79" s="32"/>
      <c r="X79" s="32"/>
      <c r="Y79" s="32"/>
      <c r="Z79" s="32"/>
      <c r="AA79" s="32"/>
      <c r="AB79" s="32"/>
      <c r="AC79" s="53"/>
      <c r="AD79" s="32"/>
      <c r="AE79" s="189"/>
      <c r="AF79" s="32"/>
      <c r="AG79" s="32"/>
      <c r="AH79" s="32"/>
      <c r="AI79" s="32"/>
      <c r="AJ79" s="32"/>
      <c r="AK79" s="32"/>
      <c r="AL79" s="32"/>
      <c r="AM79" s="32"/>
    </row>
    <row r="80" s="179" customFormat="1" ht="33" customHeight="1" spans="1:39">
      <c r="A80" s="34" t="s">
        <v>351</v>
      </c>
      <c r="B80" s="34" t="s">
        <v>9</v>
      </c>
      <c r="C80" s="34" t="s">
        <v>10</v>
      </c>
      <c r="D80" s="34">
        <v>1</v>
      </c>
      <c r="E80" s="34" t="s">
        <v>352</v>
      </c>
      <c r="F80" s="34" t="s">
        <v>179</v>
      </c>
      <c r="G80" s="20" t="s">
        <v>291</v>
      </c>
      <c r="H80" s="198" t="s">
        <v>353</v>
      </c>
      <c r="I80" s="34"/>
      <c r="J80" s="33"/>
      <c r="K80" s="33"/>
      <c r="L80" s="34">
        <v>0</v>
      </c>
      <c r="M80" s="34">
        <v>0</v>
      </c>
      <c r="N80" s="34" t="s">
        <v>182</v>
      </c>
      <c r="O80" s="34" t="s">
        <v>182</v>
      </c>
      <c r="P80" s="34">
        <v>0</v>
      </c>
      <c r="Q80" s="34" t="s">
        <v>193</v>
      </c>
      <c r="R80" s="34" t="s">
        <v>193</v>
      </c>
      <c r="S80" s="31">
        <f>VLOOKUP(A:A,Sheet6!A:C,3,0)</f>
        <v>114</v>
      </c>
      <c r="T80" s="34">
        <v>182.4</v>
      </c>
      <c r="U80" s="34">
        <v>95</v>
      </c>
      <c r="V80" s="34">
        <v>49</v>
      </c>
      <c r="W80" s="34">
        <v>42</v>
      </c>
      <c r="X80" s="34">
        <v>4</v>
      </c>
      <c r="Y80" s="34">
        <v>0</v>
      </c>
      <c r="Z80" s="34">
        <v>235171</v>
      </c>
      <c r="AA80" s="34">
        <v>3554</v>
      </c>
      <c r="AB80" s="34"/>
      <c r="AC80" s="51">
        <v>0.872</v>
      </c>
      <c r="AD80" s="34">
        <v>10</v>
      </c>
      <c r="AE80" s="190">
        <v>4799.40816326531</v>
      </c>
      <c r="AF80" s="34">
        <f>AA80/V80</f>
        <v>72.530612244898</v>
      </c>
      <c r="AG80" s="34">
        <f>S80*0.8</f>
        <v>91.2</v>
      </c>
      <c r="AH80" s="34"/>
      <c r="AI80" s="34"/>
      <c r="AJ80" s="34"/>
      <c r="AK80" s="34"/>
      <c r="AL80" s="34"/>
      <c r="AM80" s="34"/>
    </row>
    <row r="81" s="179" customFormat="1" ht="33" hidden="1" customHeight="1" spans="1:39">
      <c r="A81" s="34" t="s">
        <v>127</v>
      </c>
      <c r="B81" s="34" t="s">
        <v>128</v>
      </c>
      <c r="C81" s="34" t="s">
        <v>117</v>
      </c>
      <c r="D81" s="34">
        <v>1</v>
      </c>
      <c r="E81" s="34" t="s">
        <v>129</v>
      </c>
      <c r="F81" s="34" t="s">
        <v>354</v>
      </c>
      <c r="G81" s="20" t="s">
        <v>114</v>
      </c>
      <c r="H81" s="34" t="s">
        <v>131</v>
      </c>
      <c r="I81" s="34" t="s">
        <v>355</v>
      </c>
      <c r="J81" s="33"/>
      <c r="K81" s="33"/>
      <c r="L81" s="34">
        <v>0</v>
      </c>
      <c r="M81" s="34">
        <v>0</v>
      </c>
      <c r="N81" s="34">
        <v>1</v>
      </c>
      <c r="O81" s="34">
        <v>1</v>
      </c>
      <c r="P81" s="34">
        <v>0</v>
      </c>
      <c r="Q81" s="34" t="s">
        <v>205</v>
      </c>
      <c r="R81" s="34" t="s">
        <v>205</v>
      </c>
      <c r="S81" s="31">
        <v>0</v>
      </c>
      <c r="T81" s="34"/>
      <c r="U81" s="34">
        <v>19</v>
      </c>
      <c r="V81" s="34">
        <v>0</v>
      </c>
      <c r="W81" s="34">
        <v>0</v>
      </c>
      <c r="X81" s="34">
        <v>0</v>
      </c>
      <c r="Y81" s="34">
        <v>19</v>
      </c>
      <c r="Z81" s="34"/>
      <c r="AA81" s="34"/>
      <c r="AB81" s="34"/>
      <c r="AC81" s="51"/>
      <c r="AD81" s="34"/>
      <c r="AE81" s="190"/>
      <c r="AF81" s="34"/>
      <c r="AG81" s="34">
        <f t="shared" ref="AG81:AG94" si="1">S81*0.8</f>
        <v>0</v>
      </c>
      <c r="AH81" s="34"/>
      <c r="AI81" s="34"/>
      <c r="AJ81" s="34"/>
      <c r="AK81" s="34"/>
      <c r="AL81" s="34"/>
      <c r="AM81" s="34"/>
    </row>
    <row r="82" s="179" customFormat="1" ht="57" spans="1:39">
      <c r="A82" s="34" t="s">
        <v>356</v>
      </c>
      <c r="B82" s="34" t="s">
        <v>9</v>
      </c>
      <c r="C82" s="34" t="s">
        <v>10</v>
      </c>
      <c r="D82" s="34">
        <v>1</v>
      </c>
      <c r="E82" s="34" t="s">
        <v>357</v>
      </c>
      <c r="F82" s="34" t="s">
        <v>179</v>
      </c>
      <c r="G82" s="20" t="s">
        <v>291</v>
      </c>
      <c r="H82" s="198" t="s">
        <v>358</v>
      </c>
      <c r="I82" s="34"/>
      <c r="J82" s="33"/>
      <c r="K82" s="33"/>
      <c r="L82" s="34">
        <v>0</v>
      </c>
      <c r="M82" s="34">
        <v>0</v>
      </c>
      <c r="N82" s="34" t="s">
        <v>244</v>
      </c>
      <c r="O82" s="34" t="s">
        <v>244</v>
      </c>
      <c r="P82" s="34">
        <v>0</v>
      </c>
      <c r="Q82" s="34" t="s">
        <v>193</v>
      </c>
      <c r="R82" s="34" t="s">
        <v>193</v>
      </c>
      <c r="S82" s="31">
        <v>0</v>
      </c>
      <c r="T82" s="34"/>
      <c r="U82" s="34">
        <v>11</v>
      </c>
      <c r="V82" s="34">
        <v>4</v>
      </c>
      <c r="W82" s="34">
        <v>3</v>
      </c>
      <c r="X82" s="34">
        <v>4</v>
      </c>
      <c r="Y82" s="34">
        <v>0</v>
      </c>
      <c r="Z82" s="34"/>
      <c r="AA82" s="34"/>
      <c r="AB82" s="34"/>
      <c r="AC82" s="51"/>
      <c r="AD82" s="34"/>
      <c r="AE82" s="190"/>
      <c r="AF82" s="34"/>
      <c r="AG82" s="34">
        <f t="shared" si="1"/>
        <v>0</v>
      </c>
      <c r="AH82" s="34"/>
      <c r="AI82" s="34"/>
      <c r="AJ82" s="34"/>
      <c r="AK82" s="34"/>
      <c r="AL82" s="34"/>
      <c r="AM82" s="34"/>
    </row>
    <row r="83" s="179" customFormat="1" ht="37.05" customHeight="1" spans="1:39">
      <c r="A83" s="34" t="s">
        <v>83</v>
      </c>
      <c r="B83" s="34" t="s">
        <v>9</v>
      </c>
      <c r="C83" s="34" t="s">
        <v>10</v>
      </c>
      <c r="D83" s="34">
        <v>2</v>
      </c>
      <c r="E83" s="34" t="s">
        <v>352</v>
      </c>
      <c r="F83" s="34" t="s">
        <v>179</v>
      </c>
      <c r="G83" s="20" t="s">
        <v>291</v>
      </c>
      <c r="H83" s="198" t="s">
        <v>359</v>
      </c>
      <c r="I83" s="34"/>
      <c r="J83" s="31"/>
      <c r="K83" s="31"/>
      <c r="L83" s="31">
        <v>0</v>
      </c>
      <c r="M83" s="31" t="s">
        <v>360</v>
      </c>
      <c r="N83" s="31" t="s">
        <v>361</v>
      </c>
      <c r="O83" s="31" t="s">
        <v>197</v>
      </c>
      <c r="P83" s="31" t="s">
        <v>193</v>
      </c>
      <c r="Q83" s="31" t="s">
        <v>362</v>
      </c>
      <c r="R83" s="31" t="s">
        <v>361</v>
      </c>
      <c r="S83" s="31">
        <f>VLOOKUP(A:A,Sheet6!A:C,3,0)</f>
        <v>106</v>
      </c>
      <c r="T83" s="31">
        <v>169.6</v>
      </c>
      <c r="U83" s="31">
        <v>138</v>
      </c>
      <c r="V83" s="31">
        <v>51</v>
      </c>
      <c r="W83" s="31">
        <v>75</v>
      </c>
      <c r="X83" s="31">
        <v>12</v>
      </c>
      <c r="Y83" s="31">
        <v>0</v>
      </c>
      <c r="Z83" s="31">
        <v>196973</v>
      </c>
      <c r="AA83" s="31">
        <v>7133</v>
      </c>
      <c r="AB83" s="31"/>
      <c r="AC83" s="51">
        <v>0.901</v>
      </c>
      <c r="AD83" s="31">
        <v>4.9</v>
      </c>
      <c r="AE83" s="188">
        <v>3862.21568627451</v>
      </c>
      <c r="AF83" s="31">
        <f>AA83/V83</f>
        <v>139.862745098039</v>
      </c>
      <c r="AG83" s="31">
        <f t="shared" si="1"/>
        <v>84.8</v>
      </c>
      <c r="AH83" s="31"/>
      <c r="AI83" s="31"/>
      <c r="AJ83" s="31"/>
      <c r="AK83" s="31"/>
      <c r="AL83" s="31"/>
      <c r="AM83" s="31"/>
    </row>
    <row r="84" s="179" customFormat="1" ht="30" hidden="1" customHeight="1" spans="1:39">
      <c r="A84" s="34"/>
      <c r="B84" s="34" t="s">
        <v>9</v>
      </c>
      <c r="C84" s="34" t="s">
        <v>10</v>
      </c>
      <c r="D84" s="34">
        <v>3</v>
      </c>
      <c r="E84" s="34" t="s">
        <v>16</v>
      </c>
      <c r="F84" s="20" t="s">
        <v>12</v>
      </c>
      <c r="G84" s="20" t="s">
        <v>23</v>
      </c>
      <c r="H84" s="34" t="s">
        <v>363</v>
      </c>
      <c r="I84" s="34" t="s">
        <v>364</v>
      </c>
      <c r="J84" s="36"/>
      <c r="K84" s="36"/>
      <c r="L84" s="36"/>
      <c r="M84" s="36"/>
      <c r="N84" s="36"/>
      <c r="O84" s="36"/>
      <c r="P84" s="36"/>
      <c r="Q84" s="36"/>
      <c r="R84" s="36"/>
      <c r="S84" s="36"/>
      <c r="T84" s="36"/>
      <c r="U84" s="36"/>
      <c r="V84" s="36"/>
      <c r="W84" s="36"/>
      <c r="X84" s="36"/>
      <c r="Y84" s="36"/>
      <c r="Z84" s="36"/>
      <c r="AA84" s="36"/>
      <c r="AB84" s="36"/>
      <c r="AC84" s="53"/>
      <c r="AD84" s="36"/>
      <c r="AE84" s="191"/>
      <c r="AF84" s="36"/>
      <c r="AG84" s="36"/>
      <c r="AH84" s="36"/>
      <c r="AI84" s="36"/>
      <c r="AJ84" s="36"/>
      <c r="AK84" s="36"/>
      <c r="AL84" s="36"/>
      <c r="AM84" s="36"/>
    </row>
    <row r="85" s="179" customFormat="1" ht="43.05" hidden="1" customHeight="1" spans="1:39">
      <c r="A85" s="34"/>
      <c r="B85" s="34" t="s">
        <v>9</v>
      </c>
      <c r="C85" s="34" t="s">
        <v>10</v>
      </c>
      <c r="D85" s="34">
        <v>1</v>
      </c>
      <c r="E85" s="34" t="s">
        <v>84</v>
      </c>
      <c r="F85" s="20" t="s">
        <v>12</v>
      </c>
      <c r="G85" s="20" t="s">
        <v>114</v>
      </c>
      <c r="H85" s="34" t="s">
        <v>85</v>
      </c>
      <c r="I85" s="34" t="s">
        <v>365</v>
      </c>
      <c r="J85" s="36"/>
      <c r="K85" s="36"/>
      <c r="L85" s="36"/>
      <c r="M85" s="36"/>
      <c r="N85" s="36"/>
      <c r="O85" s="36"/>
      <c r="P85" s="36"/>
      <c r="Q85" s="36"/>
      <c r="R85" s="36"/>
      <c r="S85" s="36"/>
      <c r="T85" s="36"/>
      <c r="U85" s="36"/>
      <c r="V85" s="36"/>
      <c r="W85" s="36"/>
      <c r="X85" s="36"/>
      <c r="Y85" s="36"/>
      <c r="Z85" s="36"/>
      <c r="AA85" s="36"/>
      <c r="AB85" s="36"/>
      <c r="AC85" s="53"/>
      <c r="AD85" s="36"/>
      <c r="AE85" s="191"/>
      <c r="AF85" s="36"/>
      <c r="AG85" s="36"/>
      <c r="AH85" s="36"/>
      <c r="AI85" s="36"/>
      <c r="AJ85" s="36"/>
      <c r="AK85" s="36"/>
      <c r="AL85" s="36"/>
      <c r="AM85" s="36"/>
    </row>
    <row r="86" s="179" customFormat="1" ht="36" hidden="1" customHeight="1" spans="1:39">
      <c r="A86" s="34"/>
      <c r="B86" s="34" t="s">
        <v>97</v>
      </c>
      <c r="C86" s="34" t="s">
        <v>22</v>
      </c>
      <c r="D86" s="34">
        <v>1</v>
      </c>
      <c r="E86" s="34" t="s">
        <v>132</v>
      </c>
      <c r="F86" s="34" t="s">
        <v>228</v>
      </c>
      <c r="G86" s="20" t="s">
        <v>114</v>
      </c>
      <c r="H86" s="34" t="s">
        <v>133</v>
      </c>
      <c r="I86" s="34" t="s">
        <v>366</v>
      </c>
      <c r="J86" s="36"/>
      <c r="K86" s="36"/>
      <c r="L86" s="36"/>
      <c r="M86" s="36"/>
      <c r="N86" s="36"/>
      <c r="O86" s="36"/>
      <c r="P86" s="36"/>
      <c r="Q86" s="36"/>
      <c r="R86" s="36"/>
      <c r="S86" s="36"/>
      <c r="T86" s="36"/>
      <c r="U86" s="36"/>
      <c r="V86" s="36"/>
      <c r="W86" s="36"/>
      <c r="X86" s="36"/>
      <c r="Y86" s="36"/>
      <c r="Z86" s="36"/>
      <c r="AA86" s="36"/>
      <c r="AB86" s="36"/>
      <c r="AC86" s="53"/>
      <c r="AD86" s="36"/>
      <c r="AE86" s="191"/>
      <c r="AF86" s="36"/>
      <c r="AG86" s="36"/>
      <c r="AH86" s="36"/>
      <c r="AI86" s="36"/>
      <c r="AJ86" s="36"/>
      <c r="AK86" s="36"/>
      <c r="AL86" s="36"/>
      <c r="AM86" s="36"/>
    </row>
    <row r="87" s="179" customFormat="1" ht="36" hidden="1" customHeight="1" spans="1:39">
      <c r="A87" s="34"/>
      <c r="B87" s="34" t="s">
        <v>97</v>
      </c>
      <c r="C87" s="34" t="s">
        <v>22</v>
      </c>
      <c r="D87" s="34">
        <v>1</v>
      </c>
      <c r="E87" s="34" t="s">
        <v>134</v>
      </c>
      <c r="F87" s="34" t="s">
        <v>228</v>
      </c>
      <c r="G87" s="20" t="s">
        <v>114</v>
      </c>
      <c r="H87" s="34" t="s">
        <v>135</v>
      </c>
      <c r="I87" s="34" t="s">
        <v>367</v>
      </c>
      <c r="J87" s="32"/>
      <c r="K87" s="32"/>
      <c r="L87" s="32"/>
      <c r="M87" s="32"/>
      <c r="N87" s="32"/>
      <c r="O87" s="32"/>
      <c r="P87" s="32"/>
      <c r="Q87" s="32"/>
      <c r="R87" s="32"/>
      <c r="S87" s="36"/>
      <c r="T87" s="32"/>
      <c r="U87" s="32"/>
      <c r="V87" s="32"/>
      <c r="W87" s="32"/>
      <c r="X87" s="32"/>
      <c r="Y87" s="32"/>
      <c r="Z87" s="32"/>
      <c r="AA87" s="32"/>
      <c r="AB87" s="32"/>
      <c r="AC87" s="53"/>
      <c r="AD87" s="32"/>
      <c r="AE87" s="189"/>
      <c r="AF87" s="32"/>
      <c r="AG87" s="32"/>
      <c r="AH87" s="32"/>
      <c r="AI87" s="32"/>
      <c r="AJ87" s="32"/>
      <c r="AK87" s="32"/>
      <c r="AL87" s="32"/>
      <c r="AM87" s="32"/>
    </row>
    <row r="88" s="179" customFormat="1" ht="55.05" customHeight="1" spans="1:39">
      <c r="A88" s="34" t="s">
        <v>368</v>
      </c>
      <c r="B88" s="34" t="s">
        <v>9</v>
      </c>
      <c r="C88" s="34" t="s">
        <v>10</v>
      </c>
      <c r="D88" s="34">
        <v>2</v>
      </c>
      <c r="E88" s="34" t="s">
        <v>352</v>
      </c>
      <c r="F88" s="20" t="s">
        <v>179</v>
      </c>
      <c r="G88" s="20" t="s">
        <v>291</v>
      </c>
      <c r="H88" s="198" t="s">
        <v>369</v>
      </c>
      <c r="I88" s="34"/>
      <c r="J88" s="33"/>
      <c r="K88" s="33"/>
      <c r="L88" s="34">
        <v>0</v>
      </c>
      <c r="M88" s="61">
        <v>0</v>
      </c>
      <c r="N88" s="34" t="s">
        <v>193</v>
      </c>
      <c r="O88" s="34" t="s">
        <v>193</v>
      </c>
      <c r="P88" s="34">
        <v>0</v>
      </c>
      <c r="Q88" s="34" t="s">
        <v>182</v>
      </c>
      <c r="R88" s="34" t="s">
        <v>182</v>
      </c>
      <c r="S88" s="31">
        <f>VLOOKUP(A:A,Sheet6!A:C,3,0)</f>
        <v>92</v>
      </c>
      <c r="T88" s="34">
        <v>147.2</v>
      </c>
      <c r="U88" s="34">
        <v>101</v>
      </c>
      <c r="V88" s="34">
        <v>44</v>
      </c>
      <c r="W88" s="34">
        <v>49</v>
      </c>
      <c r="X88" s="34">
        <v>3</v>
      </c>
      <c r="Y88" s="34">
        <v>5</v>
      </c>
      <c r="Z88" s="34">
        <v>180040</v>
      </c>
      <c r="AA88" s="34">
        <v>3462</v>
      </c>
      <c r="AB88" s="34"/>
      <c r="AC88" s="51">
        <v>0.902</v>
      </c>
      <c r="AD88" s="34">
        <v>8.8</v>
      </c>
      <c r="AE88" s="190">
        <v>4091.81818181818</v>
      </c>
      <c r="AF88" s="34">
        <f>AA88/V88</f>
        <v>78.6818181818182</v>
      </c>
      <c r="AG88" s="34">
        <f t="shared" si="1"/>
        <v>73.6</v>
      </c>
      <c r="AH88" s="34"/>
      <c r="AI88" s="34"/>
      <c r="AJ88" s="34"/>
      <c r="AK88" s="34"/>
      <c r="AL88" s="34"/>
      <c r="AM88" s="34"/>
    </row>
    <row r="89" s="179" customFormat="1" ht="34.05" hidden="1" customHeight="1" spans="1:39">
      <c r="A89" s="34" t="s">
        <v>136</v>
      </c>
      <c r="B89" s="34" t="s">
        <v>97</v>
      </c>
      <c r="C89" s="34" t="s">
        <v>10</v>
      </c>
      <c r="D89" s="34">
        <v>1</v>
      </c>
      <c r="E89" s="34" t="s">
        <v>42</v>
      </c>
      <c r="F89" s="34" t="s">
        <v>12</v>
      </c>
      <c r="G89" s="34" t="s">
        <v>23</v>
      </c>
      <c r="H89" s="34" t="s">
        <v>137</v>
      </c>
      <c r="I89" s="34" t="s">
        <v>370</v>
      </c>
      <c r="J89" s="33"/>
      <c r="K89" s="33"/>
      <c r="L89" s="34">
        <v>0</v>
      </c>
      <c r="M89" s="34">
        <v>0</v>
      </c>
      <c r="N89" s="34" t="s">
        <v>209</v>
      </c>
      <c r="O89" s="34" t="s">
        <v>209</v>
      </c>
      <c r="P89" s="34">
        <v>0</v>
      </c>
      <c r="Q89" s="34" t="s">
        <v>193</v>
      </c>
      <c r="R89" s="34" t="s">
        <v>193</v>
      </c>
      <c r="S89" s="31">
        <v>0</v>
      </c>
      <c r="T89" s="34"/>
      <c r="U89" s="34">
        <v>6</v>
      </c>
      <c r="V89" s="34">
        <v>1</v>
      </c>
      <c r="W89" s="34">
        <v>0</v>
      </c>
      <c r="X89" s="34">
        <v>4</v>
      </c>
      <c r="Y89" s="34">
        <v>1</v>
      </c>
      <c r="Z89" s="34"/>
      <c r="AA89" s="34"/>
      <c r="AB89" s="34"/>
      <c r="AC89" s="51"/>
      <c r="AD89" s="34"/>
      <c r="AE89" s="190"/>
      <c r="AF89" s="34"/>
      <c r="AG89" s="34">
        <f t="shared" si="1"/>
        <v>0</v>
      </c>
      <c r="AH89" s="34"/>
      <c r="AI89" s="34"/>
      <c r="AJ89" s="34"/>
      <c r="AK89" s="34"/>
      <c r="AL89" s="34"/>
      <c r="AM89" s="34"/>
    </row>
    <row r="90" s="179" customFormat="1" ht="34.95" hidden="1" customHeight="1" spans="1:39">
      <c r="A90" s="34" t="s">
        <v>86</v>
      </c>
      <c r="B90" s="34" t="s">
        <v>9</v>
      </c>
      <c r="C90" s="34" t="s">
        <v>10</v>
      </c>
      <c r="D90" s="34">
        <v>1</v>
      </c>
      <c r="E90" s="34" t="s">
        <v>371</v>
      </c>
      <c r="F90" s="34" t="s">
        <v>12</v>
      </c>
      <c r="G90" s="34" t="s">
        <v>23</v>
      </c>
      <c r="H90" s="34"/>
      <c r="I90" s="34" t="s">
        <v>372</v>
      </c>
      <c r="J90" s="33"/>
      <c r="K90" s="33"/>
      <c r="L90" s="34">
        <v>0</v>
      </c>
      <c r="M90" s="34">
        <v>0</v>
      </c>
      <c r="N90" s="34" t="s">
        <v>193</v>
      </c>
      <c r="O90" s="34" t="s">
        <v>193</v>
      </c>
      <c r="P90" s="34">
        <v>0</v>
      </c>
      <c r="Q90" s="34" t="s">
        <v>193</v>
      </c>
      <c r="R90" s="34" t="s">
        <v>193</v>
      </c>
      <c r="S90" s="31">
        <v>0</v>
      </c>
      <c r="T90" s="34"/>
      <c r="U90" s="34">
        <v>24</v>
      </c>
      <c r="V90" s="34">
        <v>20</v>
      </c>
      <c r="W90" s="34">
        <v>0</v>
      </c>
      <c r="X90" s="34">
        <v>3</v>
      </c>
      <c r="Y90" s="34">
        <v>1</v>
      </c>
      <c r="Z90" s="34"/>
      <c r="AA90" s="34"/>
      <c r="AB90" s="34"/>
      <c r="AC90" s="51"/>
      <c r="AD90" s="34"/>
      <c r="AE90" s="190"/>
      <c r="AF90" s="34"/>
      <c r="AG90" s="34">
        <f t="shared" si="1"/>
        <v>0</v>
      </c>
      <c r="AH90" s="34"/>
      <c r="AI90" s="34"/>
      <c r="AJ90" s="34"/>
      <c r="AK90" s="34"/>
      <c r="AL90" s="34"/>
      <c r="AM90" s="34"/>
    </row>
    <row r="91" s="179" customFormat="1" ht="33" customHeight="1" spans="1:39">
      <c r="A91" s="34" t="s">
        <v>373</v>
      </c>
      <c r="B91" s="34" t="s">
        <v>9</v>
      </c>
      <c r="C91" s="34" t="s">
        <v>10</v>
      </c>
      <c r="D91" s="34">
        <v>1</v>
      </c>
      <c r="E91" s="34" t="s">
        <v>374</v>
      </c>
      <c r="F91" s="20" t="s">
        <v>179</v>
      </c>
      <c r="G91" s="20" t="s">
        <v>291</v>
      </c>
      <c r="H91" s="198" t="s">
        <v>375</v>
      </c>
      <c r="I91" s="34">
        <v>38</v>
      </c>
      <c r="J91" s="33"/>
      <c r="K91" s="33"/>
      <c r="L91" s="34">
        <v>0</v>
      </c>
      <c r="M91" s="34" t="s">
        <v>376</v>
      </c>
      <c r="N91" s="34" t="s">
        <v>193</v>
      </c>
      <c r="O91" s="34" t="s">
        <v>193</v>
      </c>
      <c r="P91" s="34">
        <v>0</v>
      </c>
      <c r="Q91" s="34" t="s">
        <v>193</v>
      </c>
      <c r="R91" s="34">
        <v>0</v>
      </c>
      <c r="S91" s="31">
        <f>VLOOKUP(A:A,Sheet6!A:C,3,0)</f>
        <v>40</v>
      </c>
      <c r="T91" s="34">
        <v>64</v>
      </c>
      <c r="U91" s="34">
        <v>43</v>
      </c>
      <c r="V91" s="34">
        <v>26</v>
      </c>
      <c r="W91" s="34">
        <v>14</v>
      </c>
      <c r="X91" s="34">
        <v>3</v>
      </c>
      <c r="Y91" s="34">
        <v>0</v>
      </c>
      <c r="Z91" s="34">
        <v>111942</v>
      </c>
      <c r="AA91" s="34">
        <v>1448</v>
      </c>
      <c r="AB91" s="34"/>
      <c r="AC91" s="51">
        <v>0.719</v>
      </c>
      <c r="AD91" s="34">
        <v>7.4</v>
      </c>
      <c r="AE91" s="190">
        <v>4305.46153846154</v>
      </c>
      <c r="AF91" s="34">
        <f>AA91/V91</f>
        <v>55.6923076923077</v>
      </c>
      <c r="AG91" s="34">
        <f t="shared" si="1"/>
        <v>32</v>
      </c>
      <c r="AH91" s="34"/>
      <c r="AI91" s="34"/>
      <c r="AJ91" s="34"/>
      <c r="AK91" s="34"/>
      <c r="AL91" s="34"/>
      <c r="AM91" s="34"/>
    </row>
    <row r="92" s="181" customFormat="1" ht="25.05" hidden="1" customHeight="1" spans="1:39">
      <c r="A92" s="59" t="s">
        <v>88</v>
      </c>
      <c r="B92" s="59" t="s">
        <v>97</v>
      </c>
      <c r="C92" s="59" t="s">
        <v>10</v>
      </c>
      <c r="D92" s="59">
        <v>1</v>
      </c>
      <c r="E92" s="59" t="s">
        <v>377</v>
      </c>
      <c r="F92" s="59" t="s">
        <v>12</v>
      </c>
      <c r="G92" s="59" t="s">
        <v>23</v>
      </c>
      <c r="H92" s="59"/>
      <c r="I92" s="59"/>
      <c r="J92" s="42"/>
      <c r="K92" s="42"/>
      <c r="L92" s="42" t="s">
        <v>378</v>
      </c>
      <c r="M92" s="42">
        <v>0</v>
      </c>
      <c r="N92" s="42" t="s">
        <v>193</v>
      </c>
      <c r="O92" s="42">
        <v>0</v>
      </c>
      <c r="P92" s="42" t="s">
        <v>193</v>
      </c>
      <c r="Q92" s="42" t="s">
        <v>182</v>
      </c>
      <c r="R92" s="42">
        <v>0</v>
      </c>
      <c r="S92" s="31">
        <v>0</v>
      </c>
      <c r="T92" s="42"/>
      <c r="U92" s="42">
        <v>61</v>
      </c>
      <c r="V92" s="42">
        <v>15</v>
      </c>
      <c r="W92" s="42">
        <v>15</v>
      </c>
      <c r="X92" s="42">
        <v>5</v>
      </c>
      <c r="Y92" s="42">
        <v>26</v>
      </c>
      <c r="Z92" s="42">
        <v>62112</v>
      </c>
      <c r="AA92" s="42"/>
      <c r="AB92" s="42"/>
      <c r="AC92" s="51"/>
      <c r="AD92" s="42"/>
      <c r="AE92" s="193">
        <v>4140.8</v>
      </c>
      <c r="AF92" s="42"/>
      <c r="AG92" s="31">
        <f t="shared" si="1"/>
        <v>0</v>
      </c>
      <c r="AH92" s="42"/>
      <c r="AI92" s="42"/>
      <c r="AJ92" s="42"/>
      <c r="AK92" s="42"/>
      <c r="AL92" s="42"/>
      <c r="AM92" s="42"/>
    </row>
    <row r="93" s="181" customFormat="1" ht="25.05" hidden="1" customHeight="1" spans="1:39">
      <c r="A93" s="42"/>
      <c r="B93" s="42" t="s">
        <v>97</v>
      </c>
      <c r="C93" s="42" t="s">
        <v>10</v>
      </c>
      <c r="D93" s="42">
        <v>1</v>
      </c>
      <c r="E93" s="42" t="s">
        <v>379</v>
      </c>
      <c r="F93" s="42" t="s">
        <v>12</v>
      </c>
      <c r="G93" s="25" t="s">
        <v>23</v>
      </c>
      <c r="H93" s="42"/>
      <c r="I93" s="42"/>
      <c r="J93" s="43"/>
      <c r="K93" s="43"/>
      <c r="L93" s="43"/>
      <c r="M93" s="43"/>
      <c r="N93" s="43"/>
      <c r="O93" s="43"/>
      <c r="P93" s="43"/>
      <c r="Q93" s="43"/>
      <c r="R93" s="43"/>
      <c r="S93" s="36"/>
      <c r="T93" s="43"/>
      <c r="U93" s="43"/>
      <c r="V93" s="43"/>
      <c r="W93" s="43"/>
      <c r="X93" s="43"/>
      <c r="Y93" s="43"/>
      <c r="Z93" s="43"/>
      <c r="AA93" s="43"/>
      <c r="AB93" s="43"/>
      <c r="AC93" s="53"/>
      <c r="AD93" s="43"/>
      <c r="AE93" s="194"/>
      <c r="AF93" s="43"/>
      <c r="AG93" s="32"/>
      <c r="AH93" s="43"/>
      <c r="AI93" s="43"/>
      <c r="AJ93" s="43"/>
      <c r="AK93" s="43"/>
      <c r="AL93" s="43"/>
      <c r="AM93" s="43"/>
    </row>
    <row r="94" s="182" customFormat="1" ht="25.05" hidden="1" customHeight="1" spans="1:233">
      <c r="A94" s="59" t="s">
        <v>89</v>
      </c>
      <c r="B94" s="59" t="s">
        <v>97</v>
      </c>
      <c r="C94" s="59" t="s">
        <v>138</v>
      </c>
      <c r="D94" s="59">
        <v>65</v>
      </c>
      <c r="E94" s="59" t="s">
        <v>91</v>
      </c>
      <c r="F94" s="59" t="s">
        <v>380</v>
      </c>
      <c r="G94" s="20" t="s">
        <v>139</v>
      </c>
      <c r="H94" s="59"/>
      <c r="I94" s="59"/>
      <c r="J94" s="59"/>
      <c r="K94" s="42"/>
      <c r="L94" s="59" t="s">
        <v>381</v>
      </c>
      <c r="M94" s="59">
        <v>13</v>
      </c>
      <c r="N94" s="59" t="s">
        <v>382</v>
      </c>
      <c r="O94" s="59" t="s">
        <v>383</v>
      </c>
      <c r="P94" s="42" t="s">
        <v>384</v>
      </c>
      <c r="Q94" s="42" t="s">
        <v>385</v>
      </c>
      <c r="R94" s="42">
        <v>0</v>
      </c>
      <c r="S94" s="34">
        <v>0</v>
      </c>
      <c r="T94" s="42"/>
      <c r="U94" s="42">
        <v>2123</v>
      </c>
      <c r="V94" s="42"/>
      <c r="W94" s="42"/>
      <c r="X94" s="42"/>
      <c r="Y94" s="42"/>
      <c r="Z94" s="42"/>
      <c r="AA94" s="42"/>
      <c r="AB94" s="42"/>
      <c r="AC94" s="136"/>
      <c r="AD94" s="42"/>
      <c r="AE94" s="193"/>
      <c r="AF94" s="42"/>
      <c r="AG94" s="31">
        <f t="shared" si="1"/>
        <v>0</v>
      </c>
      <c r="AH94" s="42"/>
      <c r="AI94" s="42"/>
      <c r="AJ94" s="42"/>
      <c r="AK94" s="42"/>
      <c r="AL94" s="42"/>
      <c r="AM94" s="4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c r="CS94" s="62"/>
      <c r="CT94" s="62"/>
      <c r="CU94" s="62"/>
      <c r="CV94" s="62"/>
      <c r="CW94" s="62"/>
      <c r="CX94" s="62"/>
      <c r="CY94" s="62"/>
      <c r="CZ94" s="62"/>
      <c r="DA94" s="62"/>
      <c r="DB94" s="62"/>
      <c r="DC94" s="62"/>
      <c r="DD94" s="62"/>
      <c r="DE94" s="62"/>
      <c r="DF94" s="62"/>
      <c r="DG94" s="62"/>
      <c r="DH94" s="62"/>
      <c r="DI94" s="62"/>
      <c r="DJ94" s="62"/>
      <c r="DK94" s="62"/>
      <c r="DL94" s="62"/>
      <c r="DM94" s="62"/>
      <c r="DN94" s="62"/>
      <c r="DO94" s="62"/>
      <c r="DP94" s="62"/>
      <c r="DQ94" s="62"/>
      <c r="DR94" s="62"/>
      <c r="DS94" s="62"/>
      <c r="DT94" s="62"/>
      <c r="DU94" s="62"/>
      <c r="DV94" s="62"/>
      <c r="DW94" s="62"/>
      <c r="DX94" s="62"/>
      <c r="DY94" s="62"/>
      <c r="DZ94" s="62"/>
      <c r="EA94" s="62"/>
      <c r="EB94" s="62"/>
      <c r="EC94" s="62"/>
      <c r="ED94" s="62"/>
      <c r="EE94" s="62"/>
      <c r="EF94" s="62"/>
      <c r="EG94" s="62"/>
      <c r="EH94" s="62"/>
      <c r="EI94" s="62"/>
      <c r="EJ94" s="62"/>
      <c r="EK94" s="62"/>
      <c r="EL94" s="62"/>
      <c r="EM94" s="62"/>
      <c r="EN94" s="62"/>
      <c r="EO94" s="62"/>
      <c r="EP94" s="62"/>
      <c r="EQ94" s="62"/>
      <c r="ER94" s="62"/>
      <c r="ES94" s="62"/>
      <c r="ET94" s="62"/>
      <c r="EU94" s="62"/>
      <c r="EV94" s="62"/>
      <c r="EW94" s="62"/>
      <c r="EX94" s="62"/>
      <c r="EY94" s="62"/>
      <c r="EZ94" s="62"/>
      <c r="FA94" s="62"/>
      <c r="FB94" s="62"/>
      <c r="FC94" s="62"/>
      <c r="FD94" s="62"/>
      <c r="FE94" s="62"/>
      <c r="FF94" s="62"/>
      <c r="FG94" s="62"/>
      <c r="FH94" s="62"/>
      <c r="FI94" s="62"/>
      <c r="FJ94" s="62"/>
      <c r="FK94" s="62"/>
      <c r="FL94" s="62"/>
      <c r="FM94" s="62"/>
      <c r="FN94" s="62"/>
      <c r="FO94" s="62"/>
      <c r="FP94" s="62"/>
      <c r="FQ94" s="62"/>
      <c r="FR94" s="62"/>
      <c r="FS94" s="62"/>
      <c r="FT94" s="62"/>
      <c r="FU94" s="62"/>
      <c r="FV94" s="62"/>
      <c r="FW94" s="62"/>
      <c r="FX94" s="62"/>
      <c r="FY94" s="62"/>
      <c r="FZ94" s="62"/>
      <c r="GA94" s="62"/>
      <c r="GB94" s="62"/>
      <c r="GC94" s="62"/>
      <c r="GD94" s="62"/>
      <c r="GE94" s="62"/>
      <c r="GF94" s="62"/>
      <c r="GG94" s="62"/>
      <c r="GH94" s="62"/>
      <c r="GI94" s="62"/>
      <c r="GJ94" s="62"/>
      <c r="GK94" s="62"/>
      <c r="GL94" s="62"/>
      <c r="GM94" s="62"/>
      <c r="GN94" s="62"/>
      <c r="GO94" s="62"/>
      <c r="GP94" s="62"/>
      <c r="GQ94" s="62"/>
      <c r="GR94" s="62"/>
      <c r="GS94" s="62"/>
      <c r="GT94" s="62"/>
      <c r="GU94" s="62"/>
      <c r="GV94" s="62"/>
      <c r="GW94" s="62"/>
      <c r="GX94" s="62"/>
      <c r="GY94" s="62"/>
      <c r="GZ94" s="62"/>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row>
    <row r="95" s="182" customFormat="1" ht="25.05" hidden="1" customHeight="1" spans="1:233">
      <c r="A95" s="59"/>
      <c r="B95" s="59" t="s">
        <v>9</v>
      </c>
      <c r="C95" s="59" t="s">
        <v>138</v>
      </c>
      <c r="D95" s="59">
        <v>9</v>
      </c>
      <c r="E95" s="59" t="s">
        <v>91</v>
      </c>
      <c r="F95" s="59" t="s">
        <v>386</v>
      </c>
      <c r="G95" s="20" t="s">
        <v>23</v>
      </c>
      <c r="H95" s="59"/>
      <c r="I95" s="59"/>
      <c r="J95" s="59"/>
      <c r="K95" s="43"/>
      <c r="L95" s="59"/>
      <c r="M95" s="59"/>
      <c r="N95" s="59"/>
      <c r="O95" s="59"/>
      <c r="P95" s="43"/>
      <c r="Q95" s="43"/>
      <c r="R95" s="43"/>
      <c r="S95" s="34"/>
      <c r="T95" s="43"/>
      <c r="U95" s="43"/>
      <c r="V95" s="43"/>
      <c r="W95" s="43"/>
      <c r="X95" s="43"/>
      <c r="Y95" s="43"/>
      <c r="Z95" s="43"/>
      <c r="AA95" s="43"/>
      <c r="AB95" s="43"/>
      <c r="AC95" s="136"/>
      <c r="AD95" s="43"/>
      <c r="AE95" s="194"/>
      <c r="AF95" s="43"/>
      <c r="AG95" s="36"/>
      <c r="AH95" s="43"/>
      <c r="AI95" s="43"/>
      <c r="AJ95" s="43"/>
      <c r="AK95" s="43"/>
      <c r="AL95" s="43"/>
      <c r="AM95" s="43"/>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c r="CS95" s="62"/>
      <c r="CT95" s="62"/>
      <c r="CU95" s="62"/>
      <c r="CV95" s="62"/>
      <c r="CW95" s="62"/>
      <c r="CX95" s="62"/>
      <c r="CY95" s="62"/>
      <c r="CZ95" s="62"/>
      <c r="DA95" s="62"/>
      <c r="DB95" s="62"/>
      <c r="DC95" s="62"/>
      <c r="DD95" s="62"/>
      <c r="DE95" s="62"/>
      <c r="DF95" s="62"/>
      <c r="DG95" s="62"/>
      <c r="DH95" s="62"/>
      <c r="DI95" s="62"/>
      <c r="DJ95" s="62"/>
      <c r="DK95" s="62"/>
      <c r="DL95" s="62"/>
      <c r="DM95" s="62"/>
      <c r="DN95" s="62"/>
      <c r="DO95" s="62"/>
      <c r="DP95" s="62"/>
      <c r="DQ95" s="62"/>
      <c r="DR95" s="62"/>
      <c r="DS95" s="62"/>
      <c r="DT95" s="62"/>
      <c r="DU95" s="62"/>
      <c r="DV95" s="62"/>
      <c r="DW95" s="62"/>
      <c r="DX95" s="62"/>
      <c r="DY95" s="62"/>
      <c r="DZ95" s="62"/>
      <c r="EA95" s="62"/>
      <c r="EB95" s="62"/>
      <c r="EC95" s="62"/>
      <c r="ED95" s="62"/>
      <c r="EE95" s="62"/>
      <c r="EF95" s="62"/>
      <c r="EG95" s="62"/>
      <c r="EH95" s="62"/>
      <c r="EI95" s="62"/>
      <c r="EJ95" s="62"/>
      <c r="EK95" s="62"/>
      <c r="EL95" s="62"/>
      <c r="EM95" s="62"/>
      <c r="EN95" s="62"/>
      <c r="EO95" s="62"/>
      <c r="EP95" s="62"/>
      <c r="EQ95" s="62"/>
      <c r="ER95" s="62"/>
      <c r="ES95" s="62"/>
      <c r="ET95" s="62"/>
      <c r="EU95" s="62"/>
      <c r="EV95" s="62"/>
      <c r="EW95" s="62"/>
      <c r="EX95" s="62"/>
      <c r="EY95" s="62"/>
      <c r="EZ95" s="62"/>
      <c r="FA95" s="62"/>
      <c r="FB95" s="62"/>
      <c r="FC95" s="62"/>
      <c r="FD95" s="62"/>
      <c r="FE95" s="62"/>
      <c r="FF95" s="62"/>
      <c r="FG95" s="62"/>
      <c r="FH95" s="62"/>
      <c r="FI95" s="62"/>
      <c r="FJ95" s="62"/>
      <c r="FK95" s="62"/>
      <c r="FL95" s="62"/>
      <c r="FM95" s="62"/>
      <c r="FN95" s="62"/>
      <c r="FO95" s="62"/>
      <c r="FP95" s="62"/>
      <c r="FQ95" s="62"/>
      <c r="FR95" s="62"/>
      <c r="FS95" s="62"/>
      <c r="FT95" s="62"/>
      <c r="FU95" s="62"/>
      <c r="FV95" s="62"/>
      <c r="FW95" s="62"/>
      <c r="FX95" s="62"/>
      <c r="FY95" s="62"/>
      <c r="FZ95" s="62"/>
      <c r="GA95" s="62"/>
      <c r="GB95" s="62"/>
      <c r="GC95" s="62"/>
      <c r="GD95" s="62"/>
      <c r="GE95" s="62"/>
      <c r="GF95" s="62"/>
      <c r="GG95" s="62"/>
      <c r="GH95" s="62"/>
      <c r="GI95" s="62"/>
      <c r="GJ95" s="62"/>
      <c r="GK95" s="62"/>
      <c r="GL95" s="62"/>
      <c r="GM95" s="62"/>
      <c r="GN95" s="62"/>
      <c r="GO95" s="62"/>
      <c r="GP95" s="62"/>
      <c r="GQ95" s="62"/>
      <c r="GR95" s="62"/>
      <c r="GS95" s="62"/>
      <c r="GT95" s="62"/>
      <c r="GU95" s="62"/>
      <c r="GV95" s="62"/>
      <c r="GW95" s="62"/>
      <c r="GX95" s="62"/>
      <c r="GY95" s="62"/>
      <c r="GZ95" s="62"/>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row>
    <row r="96" s="182" customFormat="1" ht="25.05" hidden="1" customHeight="1" spans="1:233">
      <c r="A96" s="59"/>
      <c r="B96" s="59" t="s">
        <v>9</v>
      </c>
      <c r="C96" s="59" t="s">
        <v>138</v>
      </c>
      <c r="D96" s="59">
        <v>10</v>
      </c>
      <c r="E96" s="59" t="s">
        <v>93</v>
      </c>
      <c r="F96" s="59" t="s">
        <v>380</v>
      </c>
      <c r="G96" s="20" t="s">
        <v>387</v>
      </c>
      <c r="H96" s="59"/>
      <c r="I96" s="59"/>
      <c r="J96" s="59"/>
      <c r="K96" s="43"/>
      <c r="L96" s="59"/>
      <c r="M96" s="59"/>
      <c r="N96" s="59"/>
      <c r="O96" s="59"/>
      <c r="P96" s="43"/>
      <c r="Q96" s="43"/>
      <c r="R96" s="43"/>
      <c r="S96" s="34"/>
      <c r="T96" s="43"/>
      <c r="U96" s="43"/>
      <c r="V96" s="43"/>
      <c r="W96" s="43"/>
      <c r="X96" s="43"/>
      <c r="Y96" s="43"/>
      <c r="Z96" s="43"/>
      <c r="AA96" s="43"/>
      <c r="AB96" s="43"/>
      <c r="AC96" s="136"/>
      <c r="AD96" s="43"/>
      <c r="AE96" s="194"/>
      <c r="AF96" s="43"/>
      <c r="AG96" s="36"/>
      <c r="AH96" s="43"/>
      <c r="AI96" s="43"/>
      <c r="AJ96" s="43"/>
      <c r="AK96" s="43"/>
      <c r="AL96" s="43"/>
      <c r="AM96" s="43"/>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c r="CS96" s="62"/>
      <c r="CT96" s="62"/>
      <c r="CU96" s="62"/>
      <c r="CV96" s="62"/>
      <c r="CW96" s="62"/>
      <c r="CX96" s="62"/>
      <c r="CY96" s="62"/>
      <c r="CZ96" s="62"/>
      <c r="DA96" s="62"/>
      <c r="DB96" s="62"/>
      <c r="DC96" s="62"/>
      <c r="DD96" s="62"/>
      <c r="DE96" s="62"/>
      <c r="DF96" s="62"/>
      <c r="DG96" s="62"/>
      <c r="DH96" s="62"/>
      <c r="DI96" s="62"/>
      <c r="DJ96" s="62"/>
      <c r="DK96" s="62"/>
      <c r="DL96" s="62"/>
      <c r="DM96" s="62"/>
      <c r="DN96" s="62"/>
      <c r="DO96" s="62"/>
      <c r="DP96" s="62"/>
      <c r="DQ96" s="62"/>
      <c r="DR96" s="62"/>
      <c r="DS96" s="62"/>
      <c r="DT96" s="62"/>
      <c r="DU96" s="62"/>
      <c r="DV96" s="62"/>
      <c r="DW96" s="62"/>
      <c r="DX96" s="62"/>
      <c r="DY96" s="62"/>
      <c r="DZ96" s="62"/>
      <c r="EA96" s="62"/>
      <c r="EB96" s="62"/>
      <c r="EC96" s="62"/>
      <c r="ED96" s="62"/>
      <c r="EE96" s="62"/>
      <c r="EF96" s="62"/>
      <c r="EG96" s="62"/>
      <c r="EH96" s="62"/>
      <c r="EI96" s="62"/>
      <c r="EJ96" s="62"/>
      <c r="EK96" s="62"/>
      <c r="EL96" s="62"/>
      <c r="EM96" s="62"/>
      <c r="EN96" s="62"/>
      <c r="EO96" s="62"/>
      <c r="EP96" s="62"/>
      <c r="EQ96" s="62"/>
      <c r="ER96" s="62"/>
      <c r="ES96" s="62"/>
      <c r="ET96" s="62"/>
      <c r="EU96" s="62"/>
      <c r="EV96" s="62"/>
      <c r="EW96" s="62"/>
      <c r="EX96" s="62"/>
      <c r="EY96" s="62"/>
      <c r="EZ96" s="62"/>
      <c r="FA96" s="62"/>
      <c r="FB96" s="62"/>
      <c r="FC96" s="62"/>
      <c r="FD96" s="62"/>
      <c r="FE96" s="62"/>
      <c r="FF96" s="62"/>
      <c r="FG96" s="62"/>
      <c r="FH96" s="62"/>
      <c r="FI96" s="62"/>
      <c r="FJ96" s="62"/>
      <c r="FK96" s="62"/>
      <c r="FL96" s="62"/>
      <c r="FM96" s="62"/>
      <c r="FN96" s="62"/>
      <c r="FO96" s="62"/>
      <c r="FP96" s="62"/>
      <c r="FQ96" s="62"/>
      <c r="FR96" s="62"/>
      <c r="FS96" s="62"/>
      <c r="FT96" s="62"/>
      <c r="FU96" s="62"/>
      <c r="FV96" s="62"/>
      <c r="FW96" s="62"/>
      <c r="FX96" s="62"/>
      <c r="FY96" s="62"/>
      <c r="FZ96" s="62"/>
      <c r="GA96" s="62"/>
      <c r="GB96" s="62"/>
      <c r="GC96" s="62"/>
      <c r="GD96" s="62"/>
      <c r="GE96" s="62"/>
      <c r="GF96" s="62"/>
      <c r="GG96" s="62"/>
      <c r="GH96" s="62"/>
      <c r="GI96" s="62"/>
      <c r="GJ96" s="62"/>
      <c r="GK96" s="62"/>
      <c r="GL96" s="62"/>
      <c r="GM96" s="62"/>
      <c r="GN96" s="62"/>
      <c r="GO96" s="62"/>
      <c r="GP96" s="62"/>
      <c r="GQ96" s="62"/>
      <c r="GR96" s="62"/>
      <c r="GS96" s="62"/>
      <c r="GT96" s="62"/>
      <c r="GU96" s="62"/>
      <c r="GV96" s="62"/>
      <c r="GW96" s="62"/>
      <c r="GX96" s="62"/>
      <c r="GY96" s="62"/>
      <c r="GZ96" s="62"/>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row>
    <row r="97" s="182" customFormat="1" ht="25.05" hidden="1" customHeight="1" spans="1:233">
      <c r="A97" s="59"/>
      <c r="B97" s="59" t="s">
        <v>9</v>
      </c>
      <c r="C97" s="59" t="s">
        <v>138</v>
      </c>
      <c r="D97" s="59">
        <v>6</v>
      </c>
      <c r="E97" s="59" t="s">
        <v>388</v>
      </c>
      <c r="F97" s="59" t="s">
        <v>380</v>
      </c>
      <c r="G97" s="20" t="s">
        <v>23</v>
      </c>
      <c r="H97" s="59"/>
      <c r="I97" s="59"/>
      <c r="J97" s="59"/>
      <c r="K97" s="44"/>
      <c r="L97" s="59"/>
      <c r="M97" s="59"/>
      <c r="N97" s="59"/>
      <c r="O97" s="59"/>
      <c r="P97" s="44"/>
      <c r="Q97" s="44"/>
      <c r="R97" s="44"/>
      <c r="S97" s="34"/>
      <c r="T97" s="44"/>
      <c r="U97" s="44"/>
      <c r="V97" s="44"/>
      <c r="W97" s="44"/>
      <c r="X97" s="44"/>
      <c r="Y97" s="44"/>
      <c r="Z97" s="44"/>
      <c r="AA97" s="44"/>
      <c r="AB97" s="44"/>
      <c r="AC97" s="136"/>
      <c r="AD97" s="44"/>
      <c r="AE97" s="195"/>
      <c r="AF97" s="44"/>
      <c r="AG97" s="32"/>
      <c r="AH97" s="44"/>
      <c r="AI97" s="44"/>
      <c r="AJ97" s="44"/>
      <c r="AK97" s="44"/>
      <c r="AL97" s="44"/>
      <c r="AM97" s="44"/>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c r="CS97" s="62"/>
      <c r="CT97" s="62"/>
      <c r="CU97" s="62"/>
      <c r="CV97" s="62"/>
      <c r="CW97" s="62"/>
      <c r="CX97" s="62"/>
      <c r="CY97" s="62"/>
      <c r="CZ97" s="62"/>
      <c r="DA97" s="62"/>
      <c r="DB97" s="62"/>
      <c r="DC97" s="62"/>
      <c r="DD97" s="62"/>
      <c r="DE97" s="62"/>
      <c r="DF97" s="62"/>
      <c r="DG97" s="62"/>
      <c r="DH97" s="62"/>
      <c r="DI97" s="62"/>
      <c r="DJ97" s="62"/>
      <c r="DK97" s="62"/>
      <c r="DL97" s="62"/>
      <c r="DM97" s="62"/>
      <c r="DN97" s="62"/>
      <c r="DO97" s="62"/>
      <c r="DP97" s="62"/>
      <c r="DQ97" s="62"/>
      <c r="DR97" s="62"/>
      <c r="DS97" s="62"/>
      <c r="DT97" s="62"/>
      <c r="DU97" s="62"/>
      <c r="DV97" s="62"/>
      <c r="DW97" s="62"/>
      <c r="DX97" s="62"/>
      <c r="DY97" s="62"/>
      <c r="DZ97" s="62"/>
      <c r="EA97" s="62"/>
      <c r="EB97" s="62"/>
      <c r="EC97" s="62"/>
      <c r="ED97" s="62"/>
      <c r="EE97" s="62"/>
      <c r="EF97" s="62"/>
      <c r="EG97" s="62"/>
      <c r="EH97" s="62"/>
      <c r="EI97" s="62"/>
      <c r="EJ97" s="62"/>
      <c r="EK97" s="62"/>
      <c r="EL97" s="62"/>
      <c r="EM97" s="62"/>
      <c r="EN97" s="62"/>
      <c r="EO97" s="62"/>
      <c r="EP97" s="62"/>
      <c r="EQ97" s="62"/>
      <c r="ER97" s="62"/>
      <c r="ES97" s="62"/>
      <c r="ET97" s="62"/>
      <c r="EU97" s="62"/>
      <c r="EV97" s="62"/>
      <c r="EW97" s="62"/>
      <c r="EX97" s="62"/>
      <c r="EY97" s="62"/>
      <c r="EZ97" s="62"/>
      <c r="FA97" s="62"/>
      <c r="FB97" s="62"/>
      <c r="FC97" s="62"/>
      <c r="FD97" s="62"/>
      <c r="FE97" s="62"/>
      <c r="FF97" s="62"/>
      <c r="FG97" s="62"/>
      <c r="FH97" s="62"/>
      <c r="FI97" s="62"/>
      <c r="FJ97" s="62"/>
      <c r="FK97" s="62"/>
      <c r="FL97" s="62"/>
      <c r="FM97" s="62"/>
      <c r="FN97" s="62"/>
      <c r="FO97" s="62"/>
      <c r="FP97" s="62"/>
      <c r="FQ97" s="62"/>
      <c r="FR97" s="62"/>
      <c r="FS97" s="62"/>
      <c r="FT97" s="62"/>
      <c r="FU97" s="62"/>
      <c r="FV97" s="62"/>
      <c r="FW97" s="62"/>
      <c r="FX97" s="62"/>
      <c r="FY97" s="62"/>
      <c r="FZ97" s="62"/>
      <c r="GA97" s="62"/>
      <c r="GB97" s="62"/>
      <c r="GC97" s="62"/>
      <c r="GD97" s="62"/>
      <c r="GE97" s="62"/>
      <c r="GF97" s="62"/>
      <c r="GG97" s="62"/>
      <c r="GH97" s="62"/>
      <c r="GI97" s="62"/>
      <c r="GJ97" s="62"/>
      <c r="GK97" s="62"/>
      <c r="GL97" s="62"/>
      <c r="GM97" s="62"/>
      <c r="GN97" s="62"/>
      <c r="GO97" s="62"/>
      <c r="GP97" s="62"/>
      <c r="GQ97" s="62"/>
      <c r="GR97" s="62"/>
      <c r="GS97" s="62"/>
      <c r="GT97" s="62"/>
      <c r="GU97" s="62"/>
      <c r="GV97" s="62"/>
      <c r="GW97" s="62"/>
      <c r="GX97" s="62"/>
      <c r="GY97" s="62"/>
      <c r="GZ97" s="62"/>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row>
    <row r="98" s="183" customFormat="1" ht="28.5" hidden="1" spans="1:39">
      <c r="A98" s="138" t="s">
        <v>140</v>
      </c>
      <c r="B98" s="138" t="s">
        <v>97</v>
      </c>
      <c r="C98" s="138" t="s">
        <v>117</v>
      </c>
      <c r="D98" s="138">
        <v>1</v>
      </c>
      <c r="E98" s="138" t="s">
        <v>141</v>
      </c>
      <c r="F98" s="138" t="s">
        <v>389</v>
      </c>
      <c r="G98" s="138" t="s">
        <v>142</v>
      </c>
      <c r="H98" s="138" t="s">
        <v>143</v>
      </c>
      <c r="I98" s="138"/>
      <c r="J98" s="138"/>
      <c r="K98" s="138"/>
      <c r="L98" s="138">
        <v>0</v>
      </c>
      <c r="M98" s="138" t="s">
        <v>390</v>
      </c>
      <c r="N98" s="138">
        <v>0</v>
      </c>
      <c r="O98" s="138">
        <v>0</v>
      </c>
      <c r="P98" s="138">
        <v>0</v>
      </c>
      <c r="Q98" s="138" t="s">
        <v>205</v>
      </c>
      <c r="R98" s="138" t="s">
        <v>205</v>
      </c>
      <c r="S98" s="138"/>
      <c r="T98" s="138"/>
      <c r="U98" s="138"/>
      <c r="V98" s="138"/>
      <c r="W98" s="138"/>
      <c r="X98" s="138"/>
      <c r="Y98" s="138"/>
      <c r="Z98" s="138"/>
      <c r="AA98" s="138"/>
      <c r="AB98" s="138"/>
      <c r="AC98" s="138"/>
      <c r="AD98" s="138"/>
      <c r="AE98" s="138"/>
      <c r="AF98" s="138"/>
      <c r="AG98" s="138"/>
      <c r="AH98" s="138"/>
      <c r="AI98" s="138"/>
      <c r="AJ98" s="138"/>
      <c r="AK98" s="138"/>
      <c r="AL98" s="138"/>
      <c r="AM98" s="138"/>
    </row>
    <row r="99" spans="4:4">
      <c r="D99">
        <f>SUBTOTAL(9,D3:D98)</f>
        <v>44</v>
      </c>
    </row>
  </sheetData>
  <autoFilter ref="A2:HY98">
    <filterColumn colId="5">
      <customFilters>
        <customFilter operator="equal" val="研究生、博士"/>
      </customFilters>
    </filterColumn>
    <extLst/>
  </autoFilter>
  <mergeCells count="745">
    <mergeCell ref="B1:I1"/>
    <mergeCell ref="A7:A9"/>
    <mergeCell ref="A11:A12"/>
    <mergeCell ref="A13:A14"/>
    <mergeCell ref="A17:A20"/>
    <mergeCell ref="A22:A23"/>
    <mergeCell ref="A26:A30"/>
    <mergeCell ref="A31:A34"/>
    <mergeCell ref="A35:A39"/>
    <mergeCell ref="A40:A42"/>
    <mergeCell ref="A43:A44"/>
    <mergeCell ref="A45:A52"/>
    <mergeCell ref="A53:A54"/>
    <mergeCell ref="A55:A56"/>
    <mergeCell ref="A57:A58"/>
    <mergeCell ref="A59:A60"/>
    <mergeCell ref="A61:A62"/>
    <mergeCell ref="A63:A64"/>
    <mergeCell ref="A65:A66"/>
    <mergeCell ref="A76:A77"/>
    <mergeCell ref="A78:A79"/>
    <mergeCell ref="A83:A87"/>
    <mergeCell ref="A92:A93"/>
    <mergeCell ref="A94:A97"/>
    <mergeCell ref="J3:J4"/>
    <mergeCell ref="J7:J9"/>
    <mergeCell ref="J11:J12"/>
    <mergeCell ref="J13:J14"/>
    <mergeCell ref="J17:J20"/>
    <mergeCell ref="J22:J23"/>
    <mergeCell ref="J26:J30"/>
    <mergeCell ref="J31:J34"/>
    <mergeCell ref="J35:J39"/>
    <mergeCell ref="J40:J42"/>
    <mergeCell ref="J43:J44"/>
    <mergeCell ref="J45:J52"/>
    <mergeCell ref="J53:J54"/>
    <mergeCell ref="J55:J56"/>
    <mergeCell ref="J57:J58"/>
    <mergeCell ref="J59:J60"/>
    <mergeCell ref="J61:J62"/>
    <mergeCell ref="J63:J64"/>
    <mergeCell ref="J65:J66"/>
    <mergeCell ref="J76:J77"/>
    <mergeCell ref="J78:J79"/>
    <mergeCell ref="J83:J87"/>
    <mergeCell ref="J92:J93"/>
    <mergeCell ref="J94:J97"/>
    <mergeCell ref="K3:K4"/>
    <mergeCell ref="K7:K9"/>
    <mergeCell ref="K11:K12"/>
    <mergeCell ref="K13:K14"/>
    <mergeCell ref="K17:K20"/>
    <mergeCell ref="K22:K23"/>
    <mergeCell ref="K26:K30"/>
    <mergeCell ref="K31:K34"/>
    <mergeCell ref="K35:K39"/>
    <mergeCell ref="K40:K42"/>
    <mergeCell ref="K43:K44"/>
    <mergeCell ref="K45:K52"/>
    <mergeCell ref="K53:K54"/>
    <mergeCell ref="K55:K56"/>
    <mergeCell ref="K57:K58"/>
    <mergeCell ref="K59:K60"/>
    <mergeCell ref="K61:K62"/>
    <mergeCell ref="K63:K64"/>
    <mergeCell ref="K65:K66"/>
    <mergeCell ref="K76:K77"/>
    <mergeCell ref="K78:K79"/>
    <mergeCell ref="K83:K87"/>
    <mergeCell ref="K92:K93"/>
    <mergeCell ref="K94:K97"/>
    <mergeCell ref="L3:L4"/>
    <mergeCell ref="L7:L9"/>
    <mergeCell ref="L11:L12"/>
    <mergeCell ref="L13:L14"/>
    <mergeCell ref="L17:L20"/>
    <mergeCell ref="L22:L23"/>
    <mergeCell ref="L26:L30"/>
    <mergeCell ref="L31:L34"/>
    <mergeCell ref="L35:L39"/>
    <mergeCell ref="L40:L42"/>
    <mergeCell ref="L43:L44"/>
    <mergeCell ref="L45:L52"/>
    <mergeCell ref="L53:L54"/>
    <mergeCell ref="L55:L56"/>
    <mergeCell ref="L57:L58"/>
    <mergeCell ref="L59:L60"/>
    <mergeCell ref="L61:L62"/>
    <mergeCell ref="L63:L64"/>
    <mergeCell ref="L65:L66"/>
    <mergeCell ref="L76:L77"/>
    <mergeCell ref="L78:L79"/>
    <mergeCell ref="L83:L87"/>
    <mergeCell ref="L92:L93"/>
    <mergeCell ref="L94:L97"/>
    <mergeCell ref="M3:M4"/>
    <mergeCell ref="M7:M9"/>
    <mergeCell ref="M11:M12"/>
    <mergeCell ref="M13:M14"/>
    <mergeCell ref="M17:M20"/>
    <mergeCell ref="M22:M23"/>
    <mergeCell ref="M26:M30"/>
    <mergeCell ref="M31:M34"/>
    <mergeCell ref="M35:M39"/>
    <mergeCell ref="M40:M42"/>
    <mergeCell ref="M43:M44"/>
    <mergeCell ref="M45:M52"/>
    <mergeCell ref="M53:M54"/>
    <mergeCell ref="M55:M56"/>
    <mergeCell ref="M57:M58"/>
    <mergeCell ref="M59:M60"/>
    <mergeCell ref="M61:M62"/>
    <mergeCell ref="M63:M64"/>
    <mergeCell ref="M65:M66"/>
    <mergeCell ref="M76:M77"/>
    <mergeCell ref="M78:M79"/>
    <mergeCell ref="M83:M87"/>
    <mergeCell ref="M92:M93"/>
    <mergeCell ref="M94:M97"/>
    <mergeCell ref="N3:N4"/>
    <mergeCell ref="N7:N9"/>
    <mergeCell ref="N11:N12"/>
    <mergeCell ref="N13:N14"/>
    <mergeCell ref="N17:N20"/>
    <mergeCell ref="N22:N23"/>
    <mergeCell ref="N26:N30"/>
    <mergeCell ref="N31:N34"/>
    <mergeCell ref="N35:N39"/>
    <mergeCell ref="N40:N42"/>
    <mergeCell ref="N43:N44"/>
    <mergeCell ref="N45:N52"/>
    <mergeCell ref="N53:N54"/>
    <mergeCell ref="N55:N56"/>
    <mergeCell ref="N57:N58"/>
    <mergeCell ref="N59:N60"/>
    <mergeCell ref="N61:N62"/>
    <mergeCell ref="N63:N64"/>
    <mergeCell ref="N65:N66"/>
    <mergeCell ref="N76:N77"/>
    <mergeCell ref="N78:N79"/>
    <mergeCell ref="N83:N87"/>
    <mergeCell ref="N92:N93"/>
    <mergeCell ref="N94:N97"/>
    <mergeCell ref="O3:O4"/>
    <mergeCell ref="O7:O9"/>
    <mergeCell ref="O11:O12"/>
    <mergeCell ref="O13:O14"/>
    <mergeCell ref="O17:O20"/>
    <mergeCell ref="O22:O23"/>
    <mergeCell ref="O26:O30"/>
    <mergeCell ref="O31:O34"/>
    <mergeCell ref="O35:O39"/>
    <mergeCell ref="O40:O42"/>
    <mergeCell ref="O43:O44"/>
    <mergeCell ref="O45:O52"/>
    <mergeCell ref="O53:O54"/>
    <mergeCell ref="O55:O56"/>
    <mergeCell ref="O57:O58"/>
    <mergeCell ref="O59:O60"/>
    <mergeCell ref="O61:O62"/>
    <mergeCell ref="O63:O64"/>
    <mergeCell ref="O65:O66"/>
    <mergeCell ref="O76:O77"/>
    <mergeCell ref="O78:O79"/>
    <mergeCell ref="O83:O87"/>
    <mergeCell ref="O92:O93"/>
    <mergeCell ref="O94:O97"/>
    <mergeCell ref="P3:P4"/>
    <mergeCell ref="P7:P9"/>
    <mergeCell ref="P11:P12"/>
    <mergeCell ref="P13:P14"/>
    <mergeCell ref="P17:P20"/>
    <mergeCell ref="P22:P23"/>
    <mergeCell ref="P26:P30"/>
    <mergeCell ref="P31:P34"/>
    <mergeCell ref="P35:P39"/>
    <mergeCell ref="P40:P42"/>
    <mergeCell ref="P43:P44"/>
    <mergeCell ref="P45:P52"/>
    <mergeCell ref="P53:P54"/>
    <mergeCell ref="P55:P56"/>
    <mergeCell ref="P57:P58"/>
    <mergeCell ref="P59:P60"/>
    <mergeCell ref="P61:P62"/>
    <mergeCell ref="P63:P64"/>
    <mergeCell ref="P65:P66"/>
    <mergeCell ref="P76:P77"/>
    <mergeCell ref="P78:P79"/>
    <mergeCell ref="P83:P87"/>
    <mergeCell ref="P92:P93"/>
    <mergeCell ref="P94:P97"/>
    <mergeCell ref="Q3:Q4"/>
    <mergeCell ref="Q7:Q9"/>
    <mergeCell ref="Q11:Q12"/>
    <mergeCell ref="Q13:Q14"/>
    <mergeCell ref="Q17:Q20"/>
    <mergeCell ref="Q22:Q23"/>
    <mergeCell ref="Q26:Q30"/>
    <mergeCell ref="Q31:Q34"/>
    <mergeCell ref="Q35:Q39"/>
    <mergeCell ref="Q40:Q42"/>
    <mergeCell ref="Q43:Q44"/>
    <mergeCell ref="Q45:Q52"/>
    <mergeCell ref="Q53:Q54"/>
    <mergeCell ref="Q55:Q56"/>
    <mergeCell ref="Q57:Q58"/>
    <mergeCell ref="Q59:Q60"/>
    <mergeCell ref="Q61:Q62"/>
    <mergeCell ref="Q63:Q64"/>
    <mergeCell ref="Q65:Q66"/>
    <mergeCell ref="Q76:Q77"/>
    <mergeCell ref="Q78:Q79"/>
    <mergeCell ref="Q83:Q87"/>
    <mergeCell ref="Q92:Q93"/>
    <mergeCell ref="Q94:Q97"/>
    <mergeCell ref="R3:R4"/>
    <mergeCell ref="R7:R9"/>
    <mergeCell ref="R11:R12"/>
    <mergeCell ref="R13:R14"/>
    <mergeCell ref="R17:R20"/>
    <mergeCell ref="R22:R23"/>
    <mergeCell ref="R26:R30"/>
    <mergeCell ref="R31:R34"/>
    <mergeCell ref="R35:R39"/>
    <mergeCell ref="R40:R42"/>
    <mergeCell ref="R43:R44"/>
    <mergeCell ref="R45:R52"/>
    <mergeCell ref="R53:R54"/>
    <mergeCell ref="R55:R56"/>
    <mergeCell ref="R57:R58"/>
    <mergeCell ref="R59:R60"/>
    <mergeCell ref="R61:R62"/>
    <mergeCell ref="R63:R64"/>
    <mergeCell ref="R65:R66"/>
    <mergeCell ref="R76:R77"/>
    <mergeCell ref="R78:R79"/>
    <mergeCell ref="R83:R87"/>
    <mergeCell ref="R92:R93"/>
    <mergeCell ref="R94:R97"/>
    <mergeCell ref="S3:S4"/>
    <mergeCell ref="S7:S9"/>
    <mergeCell ref="S11:S12"/>
    <mergeCell ref="S13:S14"/>
    <mergeCell ref="S17:S20"/>
    <mergeCell ref="S22:S23"/>
    <mergeCell ref="S26:S30"/>
    <mergeCell ref="S31:S34"/>
    <mergeCell ref="S35:S39"/>
    <mergeCell ref="S40:S42"/>
    <mergeCell ref="S43:S44"/>
    <mergeCell ref="S45:S52"/>
    <mergeCell ref="S53:S54"/>
    <mergeCell ref="S55:S56"/>
    <mergeCell ref="S57:S58"/>
    <mergeCell ref="S59:S60"/>
    <mergeCell ref="S61:S62"/>
    <mergeCell ref="S63:S64"/>
    <mergeCell ref="S65:S66"/>
    <mergeCell ref="S70:S71"/>
    <mergeCell ref="S76:S77"/>
    <mergeCell ref="S78:S79"/>
    <mergeCell ref="S83:S87"/>
    <mergeCell ref="S92:S93"/>
    <mergeCell ref="S94:S97"/>
    <mergeCell ref="T3:T4"/>
    <mergeCell ref="T7:T9"/>
    <mergeCell ref="T11:T12"/>
    <mergeCell ref="T13:T14"/>
    <mergeCell ref="T17:T20"/>
    <mergeCell ref="T22:T23"/>
    <mergeCell ref="T26:T30"/>
    <mergeCell ref="T31:T34"/>
    <mergeCell ref="T35:T39"/>
    <mergeCell ref="T40:T42"/>
    <mergeCell ref="T43:T44"/>
    <mergeCell ref="T45:T52"/>
    <mergeCell ref="T53:T54"/>
    <mergeCell ref="T55:T56"/>
    <mergeCell ref="T57:T58"/>
    <mergeCell ref="T59:T60"/>
    <mergeCell ref="T61:T62"/>
    <mergeCell ref="T63:T64"/>
    <mergeCell ref="T65:T66"/>
    <mergeCell ref="T76:T77"/>
    <mergeCell ref="T78:T79"/>
    <mergeCell ref="T83:T87"/>
    <mergeCell ref="T92:T93"/>
    <mergeCell ref="T94:T97"/>
    <mergeCell ref="U3:U4"/>
    <mergeCell ref="U7:U9"/>
    <mergeCell ref="U11:U12"/>
    <mergeCell ref="U13:U14"/>
    <mergeCell ref="U17:U20"/>
    <mergeCell ref="U22:U23"/>
    <mergeCell ref="U26:U30"/>
    <mergeCell ref="U31:U34"/>
    <mergeCell ref="U35:U39"/>
    <mergeCell ref="U40:U42"/>
    <mergeCell ref="U43:U44"/>
    <mergeCell ref="U45:U52"/>
    <mergeCell ref="U53:U54"/>
    <mergeCell ref="U55:U56"/>
    <mergeCell ref="U57:U58"/>
    <mergeCell ref="U59:U60"/>
    <mergeCell ref="U61:U62"/>
    <mergeCell ref="U63:U64"/>
    <mergeCell ref="U65:U66"/>
    <mergeCell ref="U76:U77"/>
    <mergeCell ref="U78:U79"/>
    <mergeCell ref="U83:U87"/>
    <mergeCell ref="U92:U93"/>
    <mergeCell ref="U94:U97"/>
    <mergeCell ref="V3:V4"/>
    <mergeCell ref="V7:V9"/>
    <mergeCell ref="V11:V12"/>
    <mergeCell ref="V13:V14"/>
    <mergeCell ref="V17:V20"/>
    <mergeCell ref="V22:V23"/>
    <mergeCell ref="V26:V30"/>
    <mergeCell ref="V31:V34"/>
    <mergeCell ref="V35:V39"/>
    <mergeCell ref="V40:V42"/>
    <mergeCell ref="V43:V44"/>
    <mergeCell ref="V45:V52"/>
    <mergeCell ref="V53:V54"/>
    <mergeCell ref="V55:V56"/>
    <mergeCell ref="V57:V58"/>
    <mergeCell ref="V59:V60"/>
    <mergeCell ref="V61:V62"/>
    <mergeCell ref="V63:V64"/>
    <mergeCell ref="V65:V66"/>
    <mergeCell ref="V76:V77"/>
    <mergeCell ref="V78:V79"/>
    <mergeCell ref="V83:V87"/>
    <mergeCell ref="V92:V93"/>
    <mergeCell ref="V94:V97"/>
    <mergeCell ref="W3:W4"/>
    <mergeCell ref="W7:W9"/>
    <mergeCell ref="W11:W12"/>
    <mergeCell ref="W13:W14"/>
    <mergeCell ref="W17:W20"/>
    <mergeCell ref="W22:W23"/>
    <mergeCell ref="W26:W30"/>
    <mergeCell ref="W31:W34"/>
    <mergeCell ref="W35:W39"/>
    <mergeCell ref="W40:W42"/>
    <mergeCell ref="W43:W44"/>
    <mergeCell ref="W45:W52"/>
    <mergeCell ref="W53:W54"/>
    <mergeCell ref="W55:W56"/>
    <mergeCell ref="W57:W58"/>
    <mergeCell ref="W59:W60"/>
    <mergeCell ref="W61:W62"/>
    <mergeCell ref="W63:W64"/>
    <mergeCell ref="W65:W66"/>
    <mergeCell ref="W76:W77"/>
    <mergeCell ref="W78:W79"/>
    <mergeCell ref="W83:W87"/>
    <mergeCell ref="W92:W93"/>
    <mergeCell ref="W94:W97"/>
    <mergeCell ref="X3:X4"/>
    <mergeCell ref="X7:X9"/>
    <mergeCell ref="X11:X12"/>
    <mergeCell ref="X13:X14"/>
    <mergeCell ref="X17:X20"/>
    <mergeCell ref="X22:X23"/>
    <mergeCell ref="X26:X30"/>
    <mergeCell ref="X31:X34"/>
    <mergeCell ref="X35:X39"/>
    <mergeCell ref="X40:X42"/>
    <mergeCell ref="X43:X44"/>
    <mergeCell ref="X45:X52"/>
    <mergeCell ref="X53:X54"/>
    <mergeCell ref="X55:X56"/>
    <mergeCell ref="X57:X58"/>
    <mergeCell ref="X59:X60"/>
    <mergeCell ref="X61:X62"/>
    <mergeCell ref="X63:X64"/>
    <mergeCell ref="X65:X66"/>
    <mergeCell ref="X76:X77"/>
    <mergeCell ref="X78:X79"/>
    <mergeCell ref="X83:X87"/>
    <mergeCell ref="X92:X93"/>
    <mergeCell ref="X94:X97"/>
    <mergeCell ref="Y3:Y4"/>
    <mergeCell ref="Y7:Y9"/>
    <mergeCell ref="Y11:Y12"/>
    <mergeCell ref="Y13:Y14"/>
    <mergeCell ref="Y17:Y20"/>
    <mergeCell ref="Y22:Y23"/>
    <mergeCell ref="Y26:Y30"/>
    <mergeCell ref="Y31:Y34"/>
    <mergeCell ref="Y35:Y39"/>
    <mergeCell ref="Y40:Y42"/>
    <mergeCell ref="Y43:Y44"/>
    <mergeCell ref="Y45:Y52"/>
    <mergeCell ref="Y53:Y54"/>
    <mergeCell ref="Y55:Y56"/>
    <mergeCell ref="Y57:Y58"/>
    <mergeCell ref="Y59:Y60"/>
    <mergeCell ref="Y61:Y62"/>
    <mergeCell ref="Y63:Y64"/>
    <mergeCell ref="Y65:Y66"/>
    <mergeCell ref="Y76:Y77"/>
    <mergeCell ref="Y78:Y79"/>
    <mergeCell ref="Y83:Y87"/>
    <mergeCell ref="Y92:Y93"/>
    <mergeCell ref="Y94:Y97"/>
    <mergeCell ref="Z3:Z4"/>
    <mergeCell ref="Z7:Z9"/>
    <mergeCell ref="Z11:Z12"/>
    <mergeCell ref="Z13:Z14"/>
    <mergeCell ref="Z17:Z20"/>
    <mergeCell ref="Z22:Z23"/>
    <mergeCell ref="Z26:Z30"/>
    <mergeCell ref="Z31:Z34"/>
    <mergeCell ref="Z35:Z39"/>
    <mergeCell ref="Z40:Z42"/>
    <mergeCell ref="Z43:Z44"/>
    <mergeCell ref="Z45:Z52"/>
    <mergeCell ref="Z53:Z54"/>
    <mergeCell ref="Z55:Z56"/>
    <mergeCell ref="Z57:Z58"/>
    <mergeCell ref="Z59:Z60"/>
    <mergeCell ref="Z61:Z62"/>
    <mergeCell ref="Z63:Z64"/>
    <mergeCell ref="Z65:Z66"/>
    <mergeCell ref="Z76:Z77"/>
    <mergeCell ref="Z78:Z79"/>
    <mergeCell ref="Z83:Z87"/>
    <mergeCell ref="Z92:Z93"/>
    <mergeCell ref="Z94:Z97"/>
    <mergeCell ref="AA3:AA4"/>
    <mergeCell ref="AA7:AA9"/>
    <mergeCell ref="AA11:AA12"/>
    <mergeCell ref="AA13:AA14"/>
    <mergeCell ref="AA17:AA20"/>
    <mergeCell ref="AA22:AA23"/>
    <mergeCell ref="AA26:AA30"/>
    <mergeCell ref="AA31:AA34"/>
    <mergeCell ref="AA35:AA39"/>
    <mergeCell ref="AA40:AA42"/>
    <mergeCell ref="AA43:AA44"/>
    <mergeCell ref="AA45:AA52"/>
    <mergeCell ref="AA53:AA54"/>
    <mergeCell ref="AA55:AA56"/>
    <mergeCell ref="AA57:AA58"/>
    <mergeCell ref="AA59:AA60"/>
    <mergeCell ref="AA61:AA62"/>
    <mergeCell ref="AA63:AA64"/>
    <mergeCell ref="AA65:AA66"/>
    <mergeCell ref="AA76:AA77"/>
    <mergeCell ref="AA78:AA79"/>
    <mergeCell ref="AA83:AA87"/>
    <mergeCell ref="AA92:AA93"/>
    <mergeCell ref="AA94:AA97"/>
    <mergeCell ref="AB3:AB4"/>
    <mergeCell ref="AB7:AB9"/>
    <mergeCell ref="AB11:AB12"/>
    <mergeCell ref="AB13:AB14"/>
    <mergeCell ref="AB17:AB20"/>
    <mergeCell ref="AB22:AB23"/>
    <mergeCell ref="AB26:AB30"/>
    <mergeCell ref="AB31:AB34"/>
    <mergeCell ref="AB35:AB39"/>
    <mergeCell ref="AB40:AB42"/>
    <mergeCell ref="AB43:AB44"/>
    <mergeCell ref="AB45:AB52"/>
    <mergeCell ref="AB53:AB54"/>
    <mergeCell ref="AB55:AB56"/>
    <mergeCell ref="AB57:AB58"/>
    <mergeCell ref="AB59:AB60"/>
    <mergeCell ref="AB61:AB62"/>
    <mergeCell ref="AB63:AB64"/>
    <mergeCell ref="AB65:AB66"/>
    <mergeCell ref="AB76:AB77"/>
    <mergeCell ref="AB78:AB79"/>
    <mergeCell ref="AB83:AB87"/>
    <mergeCell ref="AB92:AB93"/>
    <mergeCell ref="AB94:AB97"/>
    <mergeCell ref="AC3:AC4"/>
    <mergeCell ref="AC7:AC9"/>
    <mergeCell ref="AC11:AC12"/>
    <mergeCell ref="AC13:AC14"/>
    <mergeCell ref="AC17:AC20"/>
    <mergeCell ref="AC22:AC23"/>
    <mergeCell ref="AC26:AC30"/>
    <mergeCell ref="AC31:AC34"/>
    <mergeCell ref="AC35:AC39"/>
    <mergeCell ref="AC40:AC42"/>
    <mergeCell ref="AC43:AC44"/>
    <mergeCell ref="AC45:AC52"/>
    <mergeCell ref="AC53:AC54"/>
    <mergeCell ref="AC55:AC56"/>
    <mergeCell ref="AC57:AC58"/>
    <mergeCell ref="AC59:AC60"/>
    <mergeCell ref="AC61:AC62"/>
    <mergeCell ref="AC63:AC64"/>
    <mergeCell ref="AC65:AC66"/>
    <mergeCell ref="AC76:AC77"/>
    <mergeCell ref="AC78:AC79"/>
    <mergeCell ref="AC83:AC87"/>
    <mergeCell ref="AC92:AC93"/>
    <mergeCell ref="AC94:AC97"/>
    <mergeCell ref="AD3:AD4"/>
    <mergeCell ref="AD7:AD9"/>
    <mergeCell ref="AD11:AD12"/>
    <mergeCell ref="AD13:AD14"/>
    <mergeCell ref="AD17:AD20"/>
    <mergeCell ref="AD22:AD23"/>
    <mergeCell ref="AD26:AD30"/>
    <mergeCell ref="AD31:AD34"/>
    <mergeCell ref="AD35:AD39"/>
    <mergeCell ref="AD40:AD42"/>
    <mergeCell ref="AD43:AD44"/>
    <mergeCell ref="AD45:AD52"/>
    <mergeCell ref="AD53:AD54"/>
    <mergeCell ref="AD55:AD56"/>
    <mergeCell ref="AD57:AD58"/>
    <mergeCell ref="AD59:AD60"/>
    <mergeCell ref="AD61:AD62"/>
    <mergeCell ref="AD63:AD64"/>
    <mergeCell ref="AD65:AD66"/>
    <mergeCell ref="AD76:AD77"/>
    <mergeCell ref="AD78:AD79"/>
    <mergeCell ref="AD83:AD87"/>
    <mergeCell ref="AD92:AD93"/>
    <mergeCell ref="AD94:AD97"/>
    <mergeCell ref="AE3:AE4"/>
    <mergeCell ref="AE7:AE9"/>
    <mergeCell ref="AE11:AE12"/>
    <mergeCell ref="AE13:AE14"/>
    <mergeCell ref="AE17:AE20"/>
    <mergeCell ref="AE22:AE23"/>
    <mergeCell ref="AE26:AE30"/>
    <mergeCell ref="AE31:AE34"/>
    <mergeCell ref="AE35:AE39"/>
    <mergeCell ref="AE40:AE42"/>
    <mergeCell ref="AE43:AE44"/>
    <mergeCell ref="AE45:AE52"/>
    <mergeCell ref="AE53:AE54"/>
    <mergeCell ref="AE55:AE56"/>
    <mergeCell ref="AE57:AE58"/>
    <mergeCell ref="AE59:AE60"/>
    <mergeCell ref="AE61:AE62"/>
    <mergeCell ref="AE63:AE64"/>
    <mergeCell ref="AE65:AE66"/>
    <mergeCell ref="AE76:AE77"/>
    <mergeCell ref="AE78:AE79"/>
    <mergeCell ref="AE83:AE87"/>
    <mergeCell ref="AE92:AE93"/>
    <mergeCell ref="AE94:AE97"/>
    <mergeCell ref="AF3:AF4"/>
    <mergeCell ref="AF7:AF9"/>
    <mergeCell ref="AF11:AF12"/>
    <mergeCell ref="AF13:AF14"/>
    <mergeCell ref="AF17:AF20"/>
    <mergeCell ref="AF22:AF23"/>
    <mergeCell ref="AF26:AF30"/>
    <mergeCell ref="AF31:AF34"/>
    <mergeCell ref="AF35:AF39"/>
    <mergeCell ref="AF40:AF42"/>
    <mergeCell ref="AF43:AF44"/>
    <mergeCell ref="AF45:AF52"/>
    <mergeCell ref="AF53:AF54"/>
    <mergeCell ref="AF55:AF56"/>
    <mergeCell ref="AF57:AF58"/>
    <mergeCell ref="AF59:AF60"/>
    <mergeCell ref="AF61:AF62"/>
    <mergeCell ref="AF63:AF64"/>
    <mergeCell ref="AF65:AF66"/>
    <mergeCell ref="AF76:AF77"/>
    <mergeCell ref="AF78:AF79"/>
    <mergeCell ref="AF83:AF87"/>
    <mergeCell ref="AF92:AF93"/>
    <mergeCell ref="AF94:AF97"/>
    <mergeCell ref="AG3:AG4"/>
    <mergeCell ref="AG7:AG9"/>
    <mergeCell ref="AG11:AG12"/>
    <mergeCell ref="AG13:AG14"/>
    <mergeCell ref="AG17:AG20"/>
    <mergeCell ref="AG22:AG23"/>
    <mergeCell ref="AG26:AG30"/>
    <mergeCell ref="AG31:AG34"/>
    <mergeCell ref="AG35:AG39"/>
    <mergeCell ref="AG40:AG42"/>
    <mergeCell ref="AG43:AG44"/>
    <mergeCell ref="AG45:AG52"/>
    <mergeCell ref="AG53:AG54"/>
    <mergeCell ref="AG55:AG56"/>
    <mergeCell ref="AG57:AG58"/>
    <mergeCell ref="AG59:AG60"/>
    <mergeCell ref="AG61:AG62"/>
    <mergeCell ref="AG63:AG64"/>
    <mergeCell ref="AG65:AG66"/>
    <mergeCell ref="AG76:AG77"/>
    <mergeCell ref="AG78:AG79"/>
    <mergeCell ref="AG83:AG87"/>
    <mergeCell ref="AG92:AG93"/>
    <mergeCell ref="AG94:AG97"/>
    <mergeCell ref="AH3:AH4"/>
    <mergeCell ref="AH7:AH9"/>
    <mergeCell ref="AH11:AH12"/>
    <mergeCell ref="AH13:AH14"/>
    <mergeCell ref="AH17:AH20"/>
    <mergeCell ref="AH22:AH23"/>
    <mergeCell ref="AH26:AH30"/>
    <mergeCell ref="AH31:AH34"/>
    <mergeCell ref="AH35:AH39"/>
    <mergeCell ref="AH40:AH42"/>
    <mergeCell ref="AH43:AH44"/>
    <mergeCell ref="AH45:AH52"/>
    <mergeCell ref="AH53:AH54"/>
    <mergeCell ref="AH55:AH56"/>
    <mergeCell ref="AH57:AH58"/>
    <mergeCell ref="AH59:AH60"/>
    <mergeCell ref="AH61:AH62"/>
    <mergeCell ref="AH63:AH64"/>
    <mergeCell ref="AH65:AH66"/>
    <mergeCell ref="AH76:AH77"/>
    <mergeCell ref="AH78:AH79"/>
    <mergeCell ref="AH83:AH87"/>
    <mergeCell ref="AH92:AH93"/>
    <mergeCell ref="AH94:AH97"/>
    <mergeCell ref="AI3:AI4"/>
    <mergeCell ref="AI7:AI9"/>
    <mergeCell ref="AI11:AI12"/>
    <mergeCell ref="AI13:AI14"/>
    <mergeCell ref="AI17:AI20"/>
    <mergeCell ref="AI22:AI23"/>
    <mergeCell ref="AI26:AI30"/>
    <mergeCell ref="AI31:AI34"/>
    <mergeCell ref="AI35:AI39"/>
    <mergeCell ref="AI40:AI42"/>
    <mergeCell ref="AI43:AI44"/>
    <mergeCell ref="AI45:AI52"/>
    <mergeCell ref="AI53:AI54"/>
    <mergeCell ref="AI55:AI56"/>
    <mergeCell ref="AI57:AI58"/>
    <mergeCell ref="AI59:AI60"/>
    <mergeCell ref="AI61:AI62"/>
    <mergeCell ref="AI63:AI64"/>
    <mergeCell ref="AI65:AI66"/>
    <mergeCell ref="AI76:AI77"/>
    <mergeCell ref="AI78:AI79"/>
    <mergeCell ref="AI83:AI87"/>
    <mergeCell ref="AI92:AI93"/>
    <mergeCell ref="AI94:AI97"/>
    <mergeCell ref="AJ3:AJ4"/>
    <mergeCell ref="AJ7:AJ9"/>
    <mergeCell ref="AJ11:AJ12"/>
    <mergeCell ref="AJ13:AJ14"/>
    <mergeCell ref="AJ17:AJ20"/>
    <mergeCell ref="AJ22:AJ23"/>
    <mergeCell ref="AJ26:AJ30"/>
    <mergeCell ref="AJ31:AJ34"/>
    <mergeCell ref="AJ35:AJ39"/>
    <mergeCell ref="AJ40:AJ42"/>
    <mergeCell ref="AJ43:AJ44"/>
    <mergeCell ref="AJ45:AJ52"/>
    <mergeCell ref="AJ53:AJ54"/>
    <mergeCell ref="AJ55:AJ56"/>
    <mergeCell ref="AJ57:AJ58"/>
    <mergeCell ref="AJ59:AJ60"/>
    <mergeCell ref="AJ61:AJ62"/>
    <mergeCell ref="AJ63:AJ64"/>
    <mergeCell ref="AJ65:AJ66"/>
    <mergeCell ref="AJ76:AJ77"/>
    <mergeCell ref="AJ78:AJ79"/>
    <mergeCell ref="AJ83:AJ87"/>
    <mergeCell ref="AJ92:AJ93"/>
    <mergeCell ref="AJ94:AJ97"/>
    <mergeCell ref="AK3:AK4"/>
    <mergeCell ref="AK7:AK9"/>
    <mergeCell ref="AK11:AK12"/>
    <mergeCell ref="AK13:AK14"/>
    <mergeCell ref="AK17:AK20"/>
    <mergeCell ref="AK22:AK23"/>
    <mergeCell ref="AK26:AK30"/>
    <mergeCell ref="AK31:AK34"/>
    <mergeCell ref="AK35:AK39"/>
    <mergeCell ref="AK40:AK42"/>
    <mergeCell ref="AK43:AK44"/>
    <mergeCell ref="AK45:AK52"/>
    <mergeCell ref="AK53:AK54"/>
    <mergeCell ref="AK55:AK56"/>
    <mergeCell ref="AK57:AK58"/>
    <mergeCell ref="AK59:AK60"/>
    <mergeCell ref="AK61:AK62"/>
    <mergeCell ref="AK63:AK64"/>
    <mergeCell ref="AK65:AK66"/>
    <mergeCell ref="AK76:AK77"/>
    <mergeCell ref="AK78:AK79"/>
    <mergeCell ref="AK83:AK87"/>
    <mergeCell ref="AK92:AK93"/>
    <mergeCell ref="AK94:AK97"/>
    <mergeCell ref="AL3:AL4"/>
    <mergeCell ref="AL7:AL9"/>
    <mergeCell ref="AL11:AL12"/>
    <mergeCell ref="AL13:AL14"/>
    <mergeCell ref="AL17:AL20"/>
    <mergeCell ref="AL22:AL23"/>
    <mergeCell ref="AL26:AL30"/>
    <mergeCell ref="AL31:AL34"/>
    <mergeCell ref="AL35:AL39"/>
    <mergeCell ref="AL40:AL42"/>
    <mergeCell ref="AL43:AL44"/>
    <mergeCell ref="AL45:AL52"/>
    <mergeCell ref="AL53:AL54"/>
    <mergeCell ref="AL55:AL56"/>
    <mergeCell ref="AL57:AL58"/>
    <mergeCell ref="AL59:AL60"/>
    <mergeCell ref="AL61:AL62"/>
    <mergeCell ref="AL63:AL64"/>
    <mergeCell ref="AL65:AL66"/>
    <mergeCell ref="AL76:AL77"/>
    <mergeCell ref="AL78:AL79"/>
    <mergeCell ref="AL83:AL87"/>
    <mergeCell ref="AL92:AL93"/>
    <mergeCell ref="AL94:AL97"/>
    <mergeCell ref="AM3:AM4"/>
    <mergeCell ref="AM7:AM9"/>
    <mergeCell ref="AM11:AM12"/>
    <mergeCell ref="AM13:AM14"/>
    <mergeCell ref="AM17:AM20"/>
    <mergeCell ref="AM22:AM23"/>
    <mergeCell ref="AM26:AM30"/>
    <mergeCell ref="AM31:AM34"/>
    <mergeCell ref="AM35:AM39"/>
    <mergeCell ref="AM40:AM42"/>
    <mergeCell ref="AM43:AM44"/>
    <mergeCell ref="AM45:AM52"/>
    <mergeCell ref="AM53:AM54"/>
    <mergeCell ref="AM55:AM56"/>
    <mergeCell ref="AM57:AM58"/>
    <mergeCell ref="AM59:AM60"/>
    <mergeCell ref="AM61:AM62"/>
    <mergeCell ref="AM63:AM64"/>
    <mergeCell ref="AM65:AM66"/>
    <mergeCell ref="AM76:AM77"/>
    <mergeCell ref="AM78:AM79"/>
    <mergeCell ref="AM83:AM87"/>
    <mergeCell ref="AM92:AM93"/>
    <mergeCell ref="AM94:AM97"/>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D12" sqref="D12:J12"/>
    </sheetView>
  </sheetViews>
  <sheetFormatPr defaultColWidth="8.7" defaultRowHeight="13.5"/>
  <cols>
    <col min="1" max="1" width="14.1" style="144" customWidth="1"/>
    <col min="2" max="2" width="9" style="144" customWidth="1"/>
    <col min="3" max="3" width="10.9" style="144" customWidth="1"/>
    <col min="4" max="4" width="12.5" style="144" customWidth="1"/>
    <col min="5" max="5" width="8.6" style="144" customWidth="1"/>
    <col min="6" max="8" width="12.5" style="144" customWidth="1"/>
    <col min="9" max="10" width="9" style="144" customWidth="1"/>
    <col min="11" max="12" width="12.5" style="144" customWidth="1"/>
    <col min="13" max="13" width="9" style="144" customWidth="1"/>
    <col min="14" max="14" width="12.5" style="144" customWidth="1"/>
    <col min="15" max="16" width="9" style="144" customWidth="1"/>
    <col min="17" max="17" width="11.2" style="144" customWidth="1"/>
    <col min="18" max="18" width="10.5" style="144" customWidth="1"/>
    <col min="19" max="19" width="9" style="144" customWidth="1"/>
    <col min="20" max="20" width="12.5" style="144" customWidth="1"/>
    <col min="21" max="32" width="9" style="144" customWidth="1"/>
    <col min="33" max="16384" width="8.7" style="144"/>
  </cols>
  <sheetData>
    <row r="1" spans="1:21">
      <c r="A1" s="145" t="s">
        <v>391</v>
      </c>
      <c r="B1" s="145" t="s">
        <v>392</v>
      </c>
      <c r="C1" s="146" t="s">
        <v>9</v>
      </c>
      <c r="D1" s="147"/>
      <c r="E1" s="147"/>
      <c r="F1" s="147"/>
      <c r="G1" s="147"/>
      <c r="H1" s="147"/>
      <c r="I1" s="166"/>
      <c r="J1" s="167" t="s">
        <v>97</v>
      </c>
      <c r="K1" s="147"/>
      <c r="L1" s="147"/>
      <c r="M1" s="147"/>
      <c r="N1" s="147"/>
      <c r="O1" s="166"/>
      <c r="P1" s="167" t="s">
        <v>128</v>
      </c>
      <c r="Q1" s="147"/>
      <c r="R1" s="147"/>
      <c r="S1" s="147"/>
      <c r="T1" s="147"/>
      <c r="U1" s="174"/>
    </row>
    <row r="2" spans="1:21">
      <c r="A2" s="148"/>
      <c r="B2" s="148"/>
      <c r="C2" s="149" t="s">
        <v>393</v>
      </c>
      <c r="D2" s="150" t="s">
        <v>152</v>
      </c>
      <c r="E2" s="150" t="s">
        <v>394</v>
      </c>
      <c r="F2" s="151" t="s">
        <v>153</v>
      </c>
      <c r="G2" s="151" t="s">
        <v>395</v>
      </c>
      <c r="H2" s="150" t="s">
        <v>156</v>
      </c>
      <c r="I2" s="168" t="s">
        <v>396</v>
      </c>
      <c r="J2" s="169" t="s">
        <v>393</v>
      </c>
      <c r="K2" s="151" t="s">
        <v>153</v>
      </c>
      <c r="L2" s="151" t="s">
        <v>395</v>
      </c>
      <c r="M2" s="150" t="s">
        <v>394</v>
      </c>
      <c r="N2" s="150" t="s">
        <v>156</v>
      </c>
      <c r="O2" s="168" t="s">
        <v>396</v>
      </c>
      <c r="P2" s="169" t="s">
        <v>393</v>
      </c>
      <c r="Q2" s="151" t="s">
        <v>153</v>
      </c>
      <c r="R2" s="151" t="s">
        <v>395</v>
      </c>
      <c r="S2" s="150" t="str">
        <f>$M$2</f>
        <v>预测离职</v>
      </c>
      <c r="T2" s="150" t="s">
        <v>156</v>
      </c>
      <c r="U2" s="175" t="s">
        <v>396</v>
      </c>
    </row>
    <row r="3" spans="1:21">
      <c r="A3" s="148" t="s">
        <v>397</v>
      </c>
      <c r="B3" s="148">
        <v>1348</v>
      </c>
      <c r="C3" s="149">
        <v>1309</v>
      </c>
      <c r="D3" s="152">
        <v>18</v>
      </c>
      <c r="E3" s="150">
        <v>17</v>
      </c>
      <c r="F3" s="150">
        <v>72</v>
      </c>
      <c r="G3" s="150">
        <v>45</v>
      </c>
      <c r="H3" s="153">
        <v>71</v>
      </c>
      <c r="I3" s="168">
        <f>H3-D3-E3</f>
        <v>36</v>
      </c>
      <c r="J3" s="169">
        <v>38</v>
      </c>
      <c r="K3" s="150">
        <v>0</v>
      </c>
      <c r="L3" s="150">
        <v>0</v>
      </c>
      <c r="M3" s="150">
        <v>0</v>
      </c>
      <c r="N3" s="153">
        <v>3</v>
      </c>
      <c r="O3" s="168">
        <f>N3-M3</f>
        <v>3</v>
      </c>
      <c r="P3" s="169">
        <v>1</v>
      </c>
      <c r="Q3" s="150">
        <v>0</v>
      </c>
      <c r="R3" s="150">
        <v>0</v>
      </c>
      <c r="S3" s="150">
        <v>0</v>
      </c>
      <c r="T3" s="153">
        <v>0</v>
      </c>
      <c r="U3" s="175">
        <f>T3-S3</f>
        <v>0</v>
      </c>
    </row>
    <row r="4" spans="1:21">
      <c r="A4" s="148" t="s">
        <v>398</v>
      </c>
      <c r="B4" s="148">
        <v>526</v>
      </c>
      <c r="C4" s="149">
        <v>360</v>
      </c>
      <c r="D4" s="152">
        <v>4</v>
      </c>
      <c r="E4" s="150">
        <v>1</v>
      </c>
      <c r="F4" s="150">
        <v>17</v>
      </c>
      <c r="G4" s="150">
        <v>14</v>
      </c>
      <c r="H4" s="153">
        <v>22</v>
      </c>
      <c r="I4" s="168">
        <f>H4-D4-E4</f>
        <v>17</v>
      </c>
      <c r="J4" s="169">
        <v>157</v>
      </c>
      <c r="K4" s="150">
        <v>11</v>
      </c>
      <c r="L4" s="150">
        <v>11</v>
      </c>
      <c r="M4" s="150">
        <v>2</v>
      </c>
      <c r="N4" s="153">
        <v>17</v>
      </c>
      <c r="O4" s="168">
        <f>N4-M4</f>
        <v>15</v>
      </c>
      <c r="P4" s="169">
        <v>9</v>
      </c>
      <c r="Q4" s="150">
        <v>0</v>
      </c>
      <c r="R4" s="150">
        <v>0</v>
      </c>
      <c r="S4" s="150">
        <v>0</v>
      </c>
      <c r="T4" s="153">
        <v>0</v>
      </c>
      <c r="U4" s="175">
        <f>T4-S4</f>
        <v>0</v>
      </c>
    </row>
    <row r="5" spans="1:21">
      <c r="A5" s="148" t="s">
        <v>399</v>
      </c>
      <c r="B5" s="148">
        <v>73</v>
      </c>
      <c r="C5" s="149">
        <v>71</v>
      </c>
      <c r="D5" s="152">
        <v>1</v>
      </c>
      <c r="E5" s="150">
        <v>2</v>
      </c>
      <c r="F5" s="150">
        <v>7</v>
      </c>
      <c r="G5" s="150">
        <v>5</v>
      </c>
      <c r="H5" s="153">
        <v>2</v>
      </c>
      <c r="I5" s="168">
        <f>H5-D5-E5</f>
        <v>-1</v>
      </c>
      <c r="J5" s="169">
        <v>2</v>
      </c>
      <c r="K5" s="150">
        <v>0</v>
      </c>
      <c r="L5" s="150">
        <v>0</v>
      </c>
      <c r="M5" s="150">
        <v>1</v>
      </c>
      <c r="N5" s="153">
        <v>0</v>
      </c>
      <c r="O5" s="168">
        <f>N5-M5</f>
        <v>-1</v>
      </c>
      <c r="P5" s="169">
        <v>0</v>
      </c>
      <c r="Q5" s="150">
        <v>0</v>
      </c>
      <c r="R5" s="150">
        <v>0</v>
      </c>
      <c r="S5" s="150">
        <v>0</v>
      </c>
      <c r="T5" s="153">
        <v>0</v>
      </c>
      <c r="U5" s="175">
        <f>T5-S5</f>
        <v>0</v>
      </c>
    </row>
    <row r="6" spans="1:21">
      <c r="A6" s="148" t="s">
        <v>400</v>
      </c>
      <c r="B6" s="148">
        <v>2121</v>
      </c>
      <c r="C6" s="149">
        <v>1206</v>
      </c>
      <c r="D6" s="152">
        <v>13</v>
      </c>
      <c r="E6" s="150">
        <v>5</v>
      </c>
      <c r="F6" s="150">
        <v>15</v>
      </c>
      <c r="G6" s="150">
        <v>15</v>
      </c>
      <c r="H6" s="153">
        <v>25</v>
      </c>
      <c r="I6" s="168">
        <f>H6-D6-E6</f>
        <v>7</v>
      </c>
      <c r="J6" s="169">
        <v>896</v>
      </c>
      <c r="K6" s="150">
        <v>68</v>
      </c>
      <c r="L6" s="150">
        <v>57</v>
      </c>
      <c r="M6" s="150">
        <v>8</v>
      </c>
      <c r="N6" s="153">
        <v>65</v>
      </c>
      <c r="O6" s="168">
        <f>N6-M6</f>
        <v>57</v>
      </c>
      <c r="P6" s="169">
        <v>19</v>
      </c>
      <c r="Q6" s="150">
        <v>0</v>
      </c>
      <c r="R6" s="150">
        <v>0</v>
      </c>
      <c r="S6" s="150">
        <v>0</v>
      </c>
      <c r="T6" s="153">
        <v>0</v>
      </c>
      <c r="U6" s="175">
        <f>T6-S6</f>
        <v>0</v>
      </c>
    </row>
    <row r="7" spans="1:21">
      <c r="A7" s="148" t="s">
        <v>401</v>
      </c>
      <c r="B7" s="148">
        <v>508</v>
      </c>
      <c r="C7" s="149">
        <v>281</v>
      </c>
      <c r="D7" s="152">
        <v>21</v>
      </c>
      <c r="E7" s="150">
        <v>0</v>
      </c>
      <c r="F7" s="150">
        <v>0</v>
      </c>
      <c r="G7" s="150">
        <v>0</v>
      </c>
      <c r="H7" s="153">
        <v>0</v>
      </c>
      <c r="I7" s="168">
        <v>-21</v>
      </c>
      <c r="J7" s="169">
        <v>221</v>
      </c>
      <c r="K7" s="150">
        <v>9</v>
      </c>
      <c r="L7" s="150">
        <v>9</v>
      </c>
      <c r="M7" s="150">
        <v>1</v>
      </c>
      <c r="N7" s="153">
        <v>3</v>
      </c>
      <c r="O7" s="168">
        <f>N7-M7</f>
        <v>2</v>
      </c>
      <c r="P7" s="169">
        <v>6</v>
      </c>
      <c r="Q7" s="150">
        <v>1</v>
      </c>
      <c r="R7" s="150">
        <v>1</v>
      </c>
      <c r="S7" s="150">
        <v>0</v>
      </c>
      <c r="T7" s="153">
        <v>1</v>
      </c>
      <c r="U7" s="175">
        <f>T7-S7</f>
        <v>1</v>
      </c>
    </row>
    <row r="8" ht="14.25" spans="1:21">
      <c r="A8" s="154" t="s">
        <v>402</v>
      </c>
      <c r="B8" s="154">
        <v>4576</v>
      </c>
      <c r="C8" s="155">
        <v>3227</v>
      </c>
      <c r="D8" s="155">
        <v>57</v>
      </c>
      <c r="E8" s="155">
        <f t="shared" ref="E8:U8" si="0">SUM(E3:E7)</f>
        <v>25</v>
      </c>
      <c r="F8" s="155">
        <f t="shared" si="0"/>
        <v>111</v>
      </c>
      <c r="G8" s="155">
        <f t="shared" si="0"/>
        <v>79</v>
      </c>
      <c r="H8" s="156">
        <f t="shared" si="0"/>
        <v>120</v>
      </c>
      <c r="I8" s="170">
        <f t="shared" si="0"/>
        <v>38</v>
      </c>
      <c r="J8" s="155">
        <f t="shared" si="0"/>
        <v>1314</v>
      </c>
      <c r="K8" s="155">
        <f t="shared" si="0"/>
        <v>88</v>
      </c>
      <c r="L8" s="155">
        <f t="shared" si="0"/>
        <v>77</v>
      </c>
      <c r="M8" s="155">
        <f t="shared" si="0"/>
        <v>12</v>
      </c>
      <c r="N8" s="156">
        <f t="shared" si="0"/>
        <v>88</v>
      </c>
      <c r="O8" s="156">
        <f t="shared" si="0"/>
        <v>76</v>
      </c>
      <c r="P8" s="171">
        <f t="shared" si="0"/>
        <v>35</v>
      </c>
      <c r="Q8" s="176">
        <f t="shared" si="0"/>
        <v>1</v>
      </c>
      <c r="R8" s="176">
        <f t="shared" si="0"/>
        <v>1</v>
      </c>
      <c r="S8" s="176">
        <f t="shared" si="0"/>
        <v>0</v>
      </c>
      <c r="T8" s="177">
        <f t="shared" si="0"/>
        <v>1</v>
      </c>
      <c r="U8" s="177">
        <f t="shared" si="0"/>
        <v>1</v>
      </c>
    </row>
    <row r="9" spans="1:21">
      <c r="A9" s="157"/>
      <c r="B9" s="157"/>
      <c r="C9" s="157"/>
      <c r="D9" s="157"/>
      <c r="E9" s="157"/>
      <c r="F9" s="157"/>
      <c r="G9" s="157"/>
      <c r="H9" s="157"/>
      <c r="I9" s="157"/>
      <c r="J9" s="157"/>
      <c r="K9" s="157"/>
      <c r="L9" s="157"/>
      <c r="M9" s="157"/>
      <c r="N9" s="157"/>
      <c r="O9" s="157"/>
      <c r="P9" s="157"/>
      <c r="Q9" s="157"/>
      <c r="R9" s="157"/>
      <c r="S9" s="157"/>
      <c r="T9" s="157"/>
      <c r="U9" s="157"/>
    </row>
    <row r="10" ht="24.75" customHeight="1" spans="6:21">
      <c r="F10" s="158"/>
      <c r="G10" s="158"/>
      <c r="H10" s="159"/>
      <c r="I10" s="159"/>
      <c r="J10" s="159"/>
      <c r="K10" s="158"/>
      <c r="L10" s="158"/>
      <c r="M10" s="158"/>
      <c r="N10" s="158"/>
      <c r="O10" s="158"/>
      <c r="P10" s="158"/>
      <c r="Q10" s="158"/>
      <c r="R10" s="158"/>
      <c r="S10" s="158"/>
      <c r="T10" s="158"/>
      <c r="U10" s="178"/>
    </row>
    <row r="11" ht="63" customHeight="1" spans="1:21">
      <c r="A11" s="160" t="s">
        <v>403</v>
      </c>
      <c r="B11" s="160"/>
      <c r="C11" s="158">
        <v>210</v>
      </c>
      <c r="D11" s="161" t="s">
        <v>404</v>
      </c>
      <c r="E11" s="161"/>
      <c r="F11" s="161"/>
      <c r="G11" s="161"/>
      <c r="H11" s="161"/>
      <c r="I11" s="161"/>
      <c r="J11" s="161"/>
      <c r="K11" s="172"/>
      <c r="L11" s="172"/>
      <c r="M11" s="172"/>
      <c r="N11" s="172"/>
      <c r="O11" s="172"/>
      <c r="P11" s="172"/>
      <c r="Q11" s="172"/>
      <c r="R11" s="172"/>
      <c r="S11" s="172"/>
      <c r="T11" s="172"/>
      <c r="U11" s="178"/>
    </row>
    <row r="12" ht="63" customHeight="1" spans="1:21">
      <c r="A12" s="160"/>
      <c r="B12" s="160"/>
      <c r="C12" s="158">
        <v>210</v>
      </c>
      <c r="D12" s="161" t="s">
        <v>405</v>
      </c>
      <c r="E12" s="161"/>
      <c r="F12" s="161"/>
      <c r="G12" s="161"/>
      <c r="H12" s="161"/>
      <c r="I12" s="161"/>
      <c r="J12" s="161"/>
      <c r="K12" s="172"/>
      <c r="L12" s="172"/>
      <c r="M12" s="172"/>
      <c r="N12" s="172"/>
      <c r="O12" s="161"/>
      <c r="P12" s="161"/>
      <c r="Q12" s="161"/>
      <c r="R12" s="161"/>
      <c r="S12" s="161"/>
      <c r="T12" s="161"/>
      <c r="U12" s="178"/>
    </row>
    <row r="13" ht="34.5" customHeight="1" spans="1:21">
      <c r="A13" s="160" t="s">
        <v>406</v>
      </c>
      <c r="B13" s="160"/>
      <c r="C13" s="158">
        <f>I8+O8+U8</f>
        <v>115</v>
      </c>
      <c r="D13" s="162" t="s">
        <v>407</v>
      </c>
      <c r="E13" s="162"/>
      <c r="F13" s="162"/>
      <c r="G13" s="162"/>
      <c r="H13" s="162"/>
      <c r="I13" s="162"/>
      <c r="J13" s="162"/>
      <c r="K13" s="173"/>
      <c r="L13" s="173"/>
      <c r="M13" s="173"/>
      <c r="N13" s="173"/>
      <c r="O13" s="173"/>
      <c r="P13" s="173"/>
      <c r="Q13" s="173"/>
      <c r="R13" s="173"/>
      <c r="S13" s="173"/>
      <c r="T13" s="173"/>
      <c r="U13" s="178"/>
    </row>
    <row r="15" ht="18.75" spans="1:5">
      <c r="A15" s="163"/>
      <c r="B15" s="163"/>
      <c r="C15" s="160" t="s">
        <v>408</v>
      </c>
      <c r="E15" s="163" t="s">
        <v>409</v>
      </c>
    </row>
    <row r="16" ht="18.75" spans="1:5">
      <c r="A16" s="160" t="s">
        <v>410</v>
      </c>
      <c r="B16" s="160"/>
      <c r="C16" s="158">
        <v>4080</v>
      </c>
      <c r="E16" s="164">
        <f>C16*0.92</f>
        <v>3753.6</v>
      </c>
    </row>
    <row r="17" ht="18.75" spans="1:5">
      <c r="A17" s="160" t="s">
        <v>411</v>
      </c>
      <c r="B17" s="160"/>
      <c r="C17" s="158">
        <f>C16-C8</f>
        <v>853</v>
      </c>
      <c r="E17" s="165">
        <f>E16-C8</f>
        <v>526.6</v>
      </c>
    </row>
  </sheetData>
  <mergeCells count="11">
    <mergeCell ref="C1:I1"/>
    <mergeCell ref="J1:O1"/>
    <mergeCell ref="P1:U1"/>
    <mergeCell ref="A11:B11"/>
    <mergeCell ref="D11:J11"/>
    <mergeCell ref="D12:J12"/>
    <mergeCell ref="A13:B13"/>
    <mergeCell ref="D13:J13"/>
    <mergeCell ref="A16:B16"/>
    <mergeCell ref="A17:B17"/>
    <mergeCell ref="A1:A2"/>
  </mergeCells>
  <pageMargins left="0.748031496062992" right="0.748031496062992" top="0.984251968503937" bottom="0.984251968503937" header="0.511811023622047" footer="0.511811023622047"/>
  <pageSetup paperSize="9" orientation="landscape"/>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6"/>
  <sheetViews>
    <sheetView workbookViewId="0">
      <selection activeCell="AL8" sqref="AL8"/>
    </sheetView>
  </sheetViews>
  <sheetFormatPr defaultColWidth="10.1" defaultRowHeight="14.25"/>
  <cols>
    <col min="1" max="1" width="60" style="63" customWidth="1"/>
    <col min="2" max="2" width="5.9" style="63" hidden="1" customWidth="1"/>
    <col min="3" max="3" width="12.6" style="63" hidden="1" customWidth="1"/>
    <col min="4" max="4" width="11.5" style="63" hidden="1" customWidth="1"/>
    <col min="5" max="5" width="6.3" style="63" hidden="1" customWidth="1"/>
    <col min="6" max="6" width="13.4" style="63" hidden="1" customWidth="1"/>
    <col min="7" max="7" width="11.5" style="63" hidden="1" customWidth="1"/>
    <col min="8" max="8" width="6.3" style="63" hidden="1" customWidth="1"/>
    <col min="9" max="9" width="12.6" style="63" hidden="1" customWidth="1"/>
    <col min="10" max="10" width="11.5" style="63" hidden="1" customWidth="1"/>
    <col min="11" max="11" width="6.3" style="63" hidden="1" customWidth="1"/>
    <col min="12" max="12" width="13.4" style="63" hidden="1" customWidth="1"/>
    <col min="13" max="13" width="11.5" style="63" hidden="1" customWidth="1"/>
    <col min="14" max="14" width="6.3" style="63" hidden="1" customWidth="1"/>
    <col min="15" max="15" width="12.6" style="63" hidden="1" customWidth="1"/>
    <col min="16" max="16" width="11.5" style="63" hidden="1" customWidth="1"/>
    <col min="17" max="17" width="6.3" style="63" hidden="1" customWidth="1"/>
    <col min="18" max="18" width="13.4" style="63" hidden="1" customWidth="1"/>
    <col min="19" max="19" width="11.5" style="63" hidden="1" customWidth="1"/>
    <col min="20" max="20" width="6.3" style="63" hidden="1" customWidth="1"/>
    <col min="21" max="21" width="12.6" style="63" hidden="1" customWidth="1"/>
    <col min="22" max="22" width="11.5" style="63" hidden="1" customWidth="1"/>
    <col min="23" max="23" width="6.3" style="63" hidden="1" customWidth="1"/>
    <col min="24" max="24" width="13.4" style="63" hidden="1" customWidth="1"/>
    <col min="25" max="25" width="11.5" style="63" hidden="1" customWidth="1"/>
    <col min="26" max="26" width="6.3" style="63" hidden="1" customWidth="1"/>
    <col min="27" max="27" width="12.6" style="63" hidden="1" customWidth="1"/>
    <col min="28" max="28" width="11.5" style="63" hidden="1" customWidth="1"/>
    <col min="29" max="29" width="6.7" style="63" hidden="1" customWidth="1"/>
    <col min="30" max="30" width="14.8" style="63" hidden="1" customWidth="1"/>
    <col min="31" max="31" width="11.5" style="63" hidden="1" customWidth="1"/>
    <col min="32" max="32" width="6.7" style="63" hidden="1" customWidth="1"/>
    <col min="33" max="33" width="13.9" style="63" hidden="1" customWidth="1"/>
    <col min="34" max="34" width="11.5" style="63" hidden="1" customWidth="1"/>
    <col min="35" max="35" width="6.7" style="63" hidden="1" customWidth="1"/>
    <col min="36" max="36" width="14.8" style="63" hidden="1" customWidth="1"/>
    <col min="37" max="37" width="11.5" style="63" hidden="1" customWidth="1"/>
    <col min="38" max="39" width="10.5" style="63" customWidth="1"/>
    <col min="40" max="40" width="11.5" style="63" customWidth="1"/>
    <col min="41" max="16384" width="10.1" style="63"/>
  </cols>
  <sheetData>
    <row r="1" ht="34.95" customHeight="1" spans="1:38">
      <c r="A1" s="105" t="s">
        <v>412</v>
      </c>
      <c r="B1" s="106"/>
      <c r="C1" s="106"/>
      <c r="D1" s="106"/>
      <c r="E1" s="107"/>
      <c r="F1" s="106"/>
      <c r="G1" s="106"/>
      <c r="H1" s="106"/>
      <c r="I1" s="106"/>
      <c r="J1" s="106"/>
      <c r="K1" s="106"/>
      <c r="L1" s="106"/>
      <c r="M1" s="106"/>
      <c r="N1" s="107"/>
      <c r="O1" s="106"/>
      <c r="P1" s="106"/>
      <c r="Q1" s="106"/>
      <c r="R1" s="106"/>
      <c r="S1" s="106"/>
      <c r="T1" s="107"/>
      <c r="U1" s="106"/>
      <c r="V1" s="106"/>
      <c r="W1" s="107"/>
      <c r="X1" s="106"/>
      <c r="Y1" s="124"/>
      <c r="Z1" s="107"/>
      <c r="AA1" s="106"/>
      <c r="AB1" s="124"/>
      <c r="AC1" s="107"/>
      <c r="AD1" s="106"/>
      <c r="AE1" s="106"/>
      <c r="AF1" s="107"/>
      <c r="AG1" s="106"/>
      <c r="AH1" s="124"/>
      <c r="AI1" s="107"/>
      <c r="AJ1" s="106"/>
      <c r="AK1" s="106"/>
      <c r="AL1" s="107"/>
    </row>
    <row r="2" ht="37.95" customHeight="1" spans="1:40">
      <c r="A2" s="108" t="s">
        <v>413</v>
      </c>
      <c r="B2" s="108" t="s">
        <v>414</v>
      </c>
      <c r="C2" s="109">
        <v>43466</v>
      </c>
      <c r="D2" s="110" t="s">
        <v>415</v>
      </c>
      <c r="E2" s="111" t="s">
        <v>416</v>
      </c>
      <c r="F2" s="110">
        <v>43497</v>
      </c>
      <c r="G2" s="110" t="s">
        <v>415</v>
      </c>
      <c r="H2" s="110" t="s">
        <v>417</v>
      </c>
      <c r="I2" s="109">
        <v>43525</v>
      </c>
      <c r="J2" s="110" t="s">
        <v>415</v>
      </c>
      <c r="K2" s="110" t="s">
        <v>418</v>
      </c>
      <c r="L2" s="110">
        <v>43556</v>
      </c>
      <c r="M2" s="110" t="s">
        <v>415</v>
      </c>
      <c r="N2" s="111" t="s">
        <v>419</v>
      </c>
      <c r="O2" s="109">
        <v>43586</v>
      </c>
      <c r="P2" s="110" t="s">
        <v>415</v>
      </c>
      <c r="Q2" s="110" t="s">
        <v>420</v>
      </c>
      <c r="R2" s="110">
        <v>43617</v>
      </c>
      <c r="S2" s="110" t="s">
        <v>415</v>
      </c>
      <c r="T2" s="111" t="s">
        <v>421</v>
      </c>
      <c r="U2" s="109">
        <v>43647</v>
      </c>
      <c r="V2" s="110" t="s">
        <v>422</v>
      </c>
      <c r="W2" s="111" t="s">
        <v>423</v>
      </c>
      <c r="X2" s="110">
        <v>43678</v>
      </c>
      <c r="Y2" s="125" t="s">
        <v>415</v>
      </c>
      <c r="Z2" s="111" t="s">
        <v>424</v>
      </c>
      <c r="AA2" s="109">
        <v>43709</v>
      </c>
      <c r="AB2" s="125" t="s">
        <v>415</v>
      </c>
      <c r="AC2" s="111" t="s">
        <v>425</v>
      </c>
      <c r="AD2" s="110">
        <v>43739</v>
      </c>
      <c r="AE2" s="110" t="s">
        <v>415</v>
      </c>
      <c r="AF2" s="111" t="s">
        <v>426</v>
      </c>
      <c r="AG2" s="109">
        <v>43770</v>
      </c>
      <c r="AH2" s="125" t="s">
        <v>415</v>
      </c>
      <c r="AI2" s="111" t="s">
        <v>427</v>
      </c>
      <c r="AJ2" s="110">
        <v>43800</v>
      </c>
      <c r="AK2" s="110" t="s">
        <v>415</v>
      </c>
      <c r="AL2" s="70" t="s">
        <v>428</v>
      </c>
      <c r="AM2" s="70" t="s">
        <v>429</v>
      </c>
      <c r="AN2" s="110" t="s">
        <v>430</v>
      </c>
    </row>
    <row r="3" ht="22.5" customHeight="1" spans="1:40">
      <c r="A3" s="112" t="s">
        <v>103</v>
      </c>
      <c r="B3" s="113">
        <v>230</v>
      </c>
      <c r="C3" s="113">
        <v>250</v>
      </c>
      <c r="D3" s="114">
        <v>-0.08</v>
      </c>
      <c r="E3" s="115">
        <v>52</v>
      </c>
      <c r="F3" s="115">
        <v>138</v>
      </c>
      <c r="G3" s="114">
        <v>-0.623188405797101</v>
      </c>
      <c r="H3" s="115">
        <v>182</v>
      </c>
      <c r="I3" s="115">
        <v>259</v>
      </c>
      <c r="J3" s="114">
        <v>-0.297297297297297</v>
      </c>
      <c r="K3" s="115">
        <v>253</v>
      </c>
      <c r="L3" s="115">
        <v>236</v>
      </c>
      <c r="M3" s="114">
        <v>0.0720338983050847</v>
      </c>
      <c r="N3" s="115">
        <v>315</v>
      </c>
      <c r="O3" s="115">
        <v>266</v>
      </c>
      <c r="P3" s="114">
        <v>0.184210526315789</v>
      </c>
      <c r="Q3" s="115">
        <v>326</v>
      </c>
      <c r="R3" s="115">
        <v>259</v>
      </c>
      <c r="S3" s="114">
        <v>0.258687258687259</v>
      </c>
      <c r="T3" s="115">
        <v>347</v>
      </c>
      <c r="U3" s="115">
        <v>296</v>
      </c>
      <c r="V3" s="114">
        <v>0.172297297297297</v>
      </c>
      <c r="W3" s="115">
        <v>352</v>
      </c>
      <c r="X3" s="115">
        <v>258</v>
      </c>
      <c r="Y3" s="114">
        <v>0.364341085271318</v>
      </c>
      <c r="Z3" s="115">
        <v>395</v>
      </c>
      <c r="AA3" s="115">
        <v>301</v>
      </c>
      <c r="AB3" s="114">
        <v>0.312292358803987</v>
      </c>
      <c r="AC3" s="115">
        <v>337</v>
      </c>
      <c r="AD3" s="115">
        <v>254</v>
      </c>
      <c r="AE3" s="114">
        <v>0.326771653543307</v>
      </c>
      <c r="AF3" s="115">
        <v>371</v>
      </c>
      <c r="AG3" s="115">
        <v>304</v>
      </c>
      <c r="AH3" s="114">
        <v>0.220394736842105</v>
      </c>
      <c r="AI3" s="115">
        <v>360</v>
      </c>
      <c r="AJ3" s="115">
        <v>345</v>
      </c>
      <c r="AK3" s="114">
        <v>0.0434782608695652</v>
      </c>
      <c r="AL3" s="115">
        <v>3520</v>
      </c>
      <c r="AM3" s="93">
        <v>3166</v>
      </c>
      <c r="AN3" s="94">
        <v>0.111813013265951</v>
      </c>
    </row>
    <row r="4" ht="22.5" customHeight="1" spans="1:40">
      <c r="A4" s="112" t="s">
        <v>431</v>
      </c>
      <c r="B4" s="113">
        <v>35</v>
      </c>
      <c r="C4" s="113">
        <v>52</v>
      </c>
      <c r="D4" s="114">
        <v>-0.326923076923077</v>
      </c>
      <c r="E4" s="115">
        <v>30</v>
      </c>
      <c r="F4" s="115">
        <v>33</v>
      </c>
      <c r="G4" s="114">
        <v>-0.0909090909090909</v>
      </c>
      <c r="H4" s="115">
        <v>40</v>
      </c>
      <c r="I4" s="115">
        <v>32</v>
      </c>
      <c r="J4" s="114">
        <v>0.25</v>
      </c>
      <c r="K4" s="115">
        <v>45</v>
      </c>
      <c r="L4" s="115">
        <v>33</v>
      </c>
      <c r="M4" s="114">
        <v>0.363636363636364</v>
      </c>
      <c r="N4" s="115">
        <v>46</v>
      </c>
      <c r="O4" s="115">
        <v>38</v>
      </c>
      <c r="P4" s="114">
        <v>0.210526315789474</v>
      </c>
      <c r="Q4" s="115">
        <v>38</v>
      </c>
      <c r="R4" s="115">
        <v>37</v>
      </c>
      <c r="S4" s="114">
        <v>0.027027027027027</v>
      </c>
      <c r="T4" s="115">
        <v>38</v>
      </c>
      <c r="U4" s="115">
        <v>42</v>
      </c>
      <c r="V4" s="114">
        <v>-0.0952380952380952</v>
      </c>
      <c r="W4" s="115">
        <v>54</v>
      </c>
      <c r="X4" s="115">
        <v>34</v>
      </c>
      <c r="Y4" s="114">
        <v>0.588235294117647</v>
      </c>
      <c r="Z4" s="115">
        <v>43</v>
      </c>
      <c r="AA4" s="115">
        <v>32</v>
      </c>
      <c r="AB4" s="114">
        <v>0.34375</v>
      </c>
      <c r="AC4" s="115">
        <v>34</v>
      </c>
      <c r="AD4" s="115">
        <v>36</v>
      </c>
      <c r="AE4" s="114">
        <v>-0.0555555555555556</v>
      </c>
      <c r="AF4" s="115">
        <v>46</v>
      </c>
      <c r="AG4" s="115">
        <v>37</v>
      </c>
      <c r="AH4" s="114">
        <v>0.243243243243243</v>
      </c>
      <c r="AI4" s="115">
        <v>36</v>
      </c>
      <c r="AJ4" s="115">
        <v>37</v>
      </c>
      <c r="AK4" s="114">
        <v>-0.027027027027027</v>
      </c>
      <c r="AL4" s="115">
        <v>485</v>
      </c>
      <c r="AM4" s="93">
        <v>443</v>
      </c>
      <c r="AN4" s="94">
        <v>0.0948081264108352</v>
      </c>
    </row>
    <row r="5" ht="22.5" customHeight="1" spans="1:40">
      <c r="A5" s="112" t="s">
        <v>30</v>
      </c>
      <c r="B5" s="113">
        <v>339</v>
      </c>
      <c r="C5" s="113">
        <v>304</v>
      </c>
      <c r="D5" s="114">
        <v>0.115131578947368</v>
      </c>
      <c r="E5" s="115">
        <v>126</v>
      </c>
      <c r="F5" s="115">
        <v>189</v>
      </c>
      <c r="G5" s="114">
        <v>-0.333333333333333</v>
      </c>
      <c r="H5" s="115">
        <v>249</v>
      </c>
      <c r="I5" s="115">
        <v>384</v>
      </c>
      <c r="J5" s="114">
        <v>-0.3515625</v>
      </c>
      <c r="K5" s="115">
        <v>353</v>
      </c>
      <c r="L5" s="115">
        <v>388</v>
      </c>
      <c r="M5" s="114">
        <v>-0.0902061855670103</v>
      </c>
      <c r="N5" s="115">
        <v>289</v>
      </c>
      <c r="O5" s="115">
        <v>349</v>
      </c>
      <c r="P5" s="114">
        <v>-0.171919770773639</v>
      </c>
      <c r="Q5" s="115">
        <v>370</v>
      </c>
      <c r="R5" s="115">
        <v>360</v>
      </c>
      <c r="S5" s="114">
        <v>0.0277777777777778</v>
      </c>
      <c r="T5" s="115">
        <v>386</v>
      </c>
      <c r="U5" s="115">
        <v>452</v>
      </c>
      <c r="V5" s="114">
        <v>-0.146017699115044</v>
      </c>
      <c r="W5" s="115">
        <v>422</v>
      </c>
      <c r="X5" s="115">
        <v>382</v>
      </c>
      <c r="Y5" s="114">
        <v>0.104712041884817</v>
      </c>
      <c r="Z5" s="115">
        <v>479</v>
      </c>
      <c r="AA5" s="115">
        <v>354</v>
      </c>
      <c r="AB5" s="114">
        <v>0.353107344632768</v>
      </c>
      <c r="AC5" s="115">
        <v>388</v>
      </c>
      <c r="AD5" s="115">
        <v>332</v>
      </c>
      <c r="AE5" s="114">
        <v>0.168674698795181</v>
      </c>
      <c r="AF5" s="115">
        <v>418</v>
      </c>
      <c r="AG5" s="115">
        <v>369</v>
      </c>
      <c r="AH5" s="114">
        <v>0.132791327913279</v>
      </c>
      <c r="AI5" s="115">
        <v>461</v>
      </c>
      <c r="AJ5" s="115">
        <v>398</v>
      </c>
      <c r="AK5" s="114">
        <v>0.158291457286432</v>
      </c>
      <c r="AL5" s="115">
        <v>4280</v>
      </c>
      <c r="AM5" s="93">
        <v>4261</v>
      </c>
      <c r="AN5" s="94">
        <v>0.00445904717202535</v>
      </c>
    </row>
    <row r="6" ht="22.5" customHeight="1" spans="1:40">
      <c r="A6" s="112" t="s">
        <v>214</v>
      </c>
      <c r="B6" s="113">
        <v>102</v>
      </c>
      <c r="C6" s="113">
        <v>90</v>
      </c>
      <c r="D6" s="114">
        <v>0.133333333333333</v>
      </c>
      <c r="E6" s="115">
        <v>38</v>
      </c>
      <c r="F6" s="115">
        <v>57</v>
      </c>
      <c r="G6" s="114">
        <v>-0.333333333333333</v>
      </c>
      <c r="H6" s="115">
        <v>70</v>
      </c>
      <c r="I6" s="115">
        <v>99</v>
      </c>
      <c r="J6" s="114">
        <v>-0.292929292929293</v>
      </c>
      <c r="K6" s="115">
        <v>94</v>
      </c>
      <c r="L6" s="115">
        <v>108</v>
      </c>
      <c r="M6" s="114">
        <v>-0.12962962962963</v>
      </c>
      <c r="N6" s="115">
        <v>101</v>
      </c>
      <c r="O6" s="115">
        <v>95</v>
      </c>
      <c r="P6" s="114">
        <v>0.0631578947368421</v>
      </c>
      <c r="Q6" s="115">
        <v>102</v>
      </c>
      <c r="R6" s="115">
        <v>102</v>
      </c>
      <c r="S6" s="114">
        <v>0</v>
      </c>
      <c r="T6" s="115">
        <v>128</v>
      </c>
      <c r="U6" s="115">
        <v>120</v>
      </c>
      <c r="V6" s="114">
        <v>0.0666666666666667</v>
      </c>
      <c r="W6" s="115">
        <v>108</v>
      </c>
      <c r="X6" s="115">
        <v>100</v>
      </c>
      <c r="Y6" s="114">
        <v>0.08</v>
      </c>
      <c r="Z6" s="115">
        <v>112</v>
      </c>
      <c r="AA6" s="115">
        <v>103</v>
      </c>
      <c r="AB6" s="114">
        <v>0.087378640776699</v>
      </c>
      <c r="AC6" s="115">
        <v>88</v>
      </c>
      <c r="AD6" s="115">
        <v>94</v>
      </c>
      <c r="AE6" s="114">
        <v>-0.0638297872340425</v>
      </c>
      <c r="AF6" s="115">
        <v>99</v>
      </c>
      <c r="AG6" s="115">
        <v>103</v>
      </c>
      <c r="AH6" s="114">
        <v>-0.0388349514563107</v>
      </c>
      <c r="AI6" s="115">
        <v>117</v>
      </c>
      <c r="AJ6" s="115">
        <v>99</v>
      </c>
      <c r="AK6" s="114">
        <v>0.181818181818182</v>
      </c>
      <c r="AL6" s="115">
        <v>1159</v>
      </c>
      <c r="AM6" s="93">
        <v>1170</v>
      </c>
      <c r="AN6" s="94">
        <v>-0.0094017094017094</v>
      </c>
    </row>
    <row r="7" ht="22.5" customHeight="1" spans="1:40">
      <c r="A7" s="112" t="s">
        <v>33</v>
      </c>
      <c r="B7" s="113">
        <v>52</v>
      </c>
      <c r="C7" s="113">
        <v>40</v>
      </c>
      <c r="D7" s="114">
        <v>0.3</v>
      </c>
      <c r="E7" s="115">
        <v>9</v>
      </c>
      <c r="F7" s="115">
        <v>17</v>
      </c>
      <c r="G7" s="114">
        <v>-0.470588235294118</v>
      </c>
      <c r="H7" s="115">
        <v>20</v>
      </c>
      <c r="I7" s="115">
        <v>60</v>
      </c>
      <c r="J7" s="114">
        <v>-0.666666666666667</v>
      </c>
      <c r="K7" s="115">
        <v>54</v>
      </c>
      <c r="L7" s="115">
        <v>58</v>
      </c>
      <c r="M7" s="114">
        <v>-0.0689655172413793</v>
      </c>
      <c r="N7" s="115">
        <v>43</v>
      </c>
      <c r="O7" s="115">
        <v>52</v>
      </c>
      <c r="P7" s="114">
        <v>-0.173076923076923</v>
      </c>
      <c r="Q7" s="115">
        <v>59</v>
      </c>
      <c r="R7" s="115">
        <v>52</v>
      </c>
      <c r="S7" s="114">
        <v>0.134615384615385</v>
      </c>
      <c r="T7" s="115">
        <v>62</v>
      </c>
      <c r="U7" s="115">
        <v>56</v>
      </c>
      <c r="V7" s="114">
        <v>0.107142857142857</v>
      </c>
      <c r="W7" s="115">
        <v>63</v>
      </c>
      <c r="X7" s="115">
        <v>55</v>
      </c>
      <c r="Y7" s="114">
        <v>0.145454545454545</v>
      </c>
      <c r="Z7" s="115">
        <v>70</v>
      </c>
      <c r="AA7" s="115">
        <v>62</v>
      </c>
      <c r="AB7" s="114">
        <v>0.129032258064516</v>
      </c>
      <c r="AC7" s="115">
        <v>29</v>
      </c>
      <c r="AD7" s="115">
        <v>38</v>
      </c>
      <c r="AE7" s="114">
        <v>-0.236842105263158</v>
      </c>
      <c r="AF7" s="115">
        <v>62</v>
      </c>
      <c r="AG7" s="115">
        <v>51</v>
      </c>
      <c r="AH7" s="114">
        <v>0.215686274509804</v>
      </c>
      <c r="AI7" s="115">
        <v>56</v>
      </c>
      <c r="AJ7" s="115">
        <v>60</v>
      </c>
      <c r="AK7" s="114">
        <v>-0.0666666666666667</v>
      </c>
      <c r="AL7" s="115">
        <v>579</v>
      </c>
      <c r="AM7" s="93">
        <v>601</v>
      </c>
      <c r="AN7" s="94">
        <v>-0.0366056572379368</v>
      </c>
    </row>
    <row r="8" ht="22.5" customHeight="1" spans="1:40">
      <c r="A8" s="112" t="s">
        <v>432</v>
      </c>
      <c r="B8" s="113">
        <v>257</v>
      </c>
      <c r="C8" s="113">
        <v>244</v>
      </c>
      <c r="D8" s="114">
        <v>0.0532786885245902</v>
      </c>
      <c r="E8" s="115">
        <v>128</v>
      </c>
      <c r="F8" s="115">
        <v>202</v>
      </c>
      <c r="G8" s="114">
        <v>-0.366336633663366</v>
      </c>
      <c r="H8" s="115">
        <v>213</v>
      </c>
      <c r="I8" s="115">
        <v>290</v>
      </c>
      <c r="J8" s="114">
        <v>-0.26551724137931</v>
      </c>
      <c r="K8" s="115">
        <v>233</v>
      </c>
      <c r="L8" s="115">
        <v>258</v>
      </c>
      <c r="M8" s="114">
        <v>-0.0968992248062016</v>
      </c>
      <c r="N8" s="115">
        <v>252</v>
      </c>
      <c r="O8" s="115">
        <v>271</v>
      </c>
      <c r="P8" s="114">
        <v>-0.0701107011070111</v>
      </c>
      <c r="Q8" s="115">
        <v>281</v>
      </c>
      <c r="R8" s="115">
        <v>268</v>
      </c>
      <c r="S8" s="114">
        <v>0.0485074626865672</v>
      </c>
      <c r="T8" s="115">
        <v>278</v>
      </c>
      <c r="U8" s="115">
        <v>298</v>
      </c>
      <c r="V8" s="114">
        <v>-0.0671140939597315</v>
      </c>
      <c r="W8" s="115">
        <v>298</v>
      </c>
      <c r="X8" s="115">
        <v>303</v>
      </c>
      <c r="Y8" s="114">
        <v>-0.0165016501650165</v>
      </c>
      <c r="Z8" s="115">
        <v>331</v>
      </c>
      <c r="AA8" s="115">
        <v>314</v>
      </c>
      <c r="AB8" s="114">
        <v>0.054140127388535</v>
      </c>
      <c r="AC8" s="115">
        <v>297</v>
      </c>
      <c r="AD8" s="115">
        <v>277</v>
      </c>
      <c r="AE8" s="114">
        <v>0.0722021660649819</v>
      </c>
      <c r="AF8" s="115">
        <v>323</v>
      </c>
      <c r="AG8" s="115">
        <v>307</v>
      </c>
      <c r="AH8" s="114">
        <v>0.0521172638436482</v>
      </c>
      <c r="AI8" s="115">
        <v>352</v>
      </c>
      <c r="AJ8" s="115">
        <v>338</v>
      </c>
      <c r="AK8" s="114">
        <v>0.0414201183431953</v>
      </c>
      <c r="AL8" s="115">
        <v>3243</v>
      </c>
      <c r="AM8" s="93">
        <v>3370</v>
      </c>
      <c r="AN8" s="94">
        <v>-0.0376854599406528</v>
      </c>
    </row>
    <row r="9" ht="22.5" customHeight="1" spans="1:40">
      <c r="A9" s="112" t="s">
        <v>433</v>
      </c>
      <c r="B9" s="113">
        <v>36</v>
      </c>
      <c r="C9" s="113">
        <v>55</v>
      </c>
      <c r="D9" s="114">
        <v>-0.345454545454545</v>
      </c>
      <c r="E9" s="115">
        <v>6</v>
      </c>
      <c r="F9" s="115">
        <v>20</v>
      </c>
      <c r="G9" s="114">
        <v>-0.7</v>
      </c>
      <c r="H9" s="115">
        <v>26</v>
      </c>
      <c r="I9" s="115">
        <v>41</v>
      </c>
      <c r="J9" s="114">
        <v>-0.365853658536585</v>
      </c>
      <c r="K9" s="115">
        <v>42</v>
      </c>
      <c r="L9" s="115">
        <v>46</v>
      </c>
      <c r="M9" s="114">
        <v>-0.0869565217391304</v>
      </c>
      <c r="N9" s="115">
        <v>39</v>
      </c>
      <c r="O9" s="115">
        <v>42</v>
      </c>
      <c r="P9" s="114">
        <v>-0.0714285714285714</v>
      </c>
      <c r="Q9" s="115">
        <v>50</v>
      </c>
      <c r="R9" s="115">
        <v>38</v>
      </c>
      <c r="S9" s="114">
        <v>0.315789473684211</v>
      </c>
      <c r="T9" s="115">
        <v>45</v>
      </c>
      <c r="U9" s="115">
        <v>44</v>
      </c>
      <c r="V9" s="114">
        <v>0.0227272727272727</v>
      </c>
      <c r="W9" s="115">
        <v>48</v>
      </c>
      <c r="X9" s="115">
        <v>44</v>
      </c>
      <c r="Y9" s="114">
        <v>0.0909090909090909</v>
      </c>
      <c r="Z9" s="115">
        <v>49</v>
      </c>
      <c r="AA9" s="115">
        <v>47</v>
      </c>
      <c r="AB9" s="114">
        <v>0.0425531914893617</v>
      </c>
      <c r="AC9" s="115">
        <v>39</v>
      </c>
      <c r="AD9" s="115">
        <v>35</v>
      </c>
      <c r="AE9" s="114">
        <v>0.114285714285714</v>
      </c>
      <c r="AF9" s="115">
        <v>48</v>
      </c>
      <c r="AG9" s="115">
        <v>50</v>
      </c>
      <c r="AH9" s="114">
        <v>-0.04</v>
      </c>
      <c r="AI9" s="115">
        <v>49</v>
      </c>
      <c r="AJ9" s="115">
        <v>40</v>
      </c>
      <c r="AK9" s="114">
        <v>0.225</v>
      </c>
      <c r="AL9" s="115">
        <v>477</v>
      </c>
      <c r="AM9" s="93">
        <v>502</v>
      </c>
      <c r="AN9" s="94">
        <v>-0.049800796812749</v>
      </c>
    </row>
    <row r="10" ht="22.5" customHeight="1" spans="1:40">
      <c r="A10" s="112" t="s">
        <v>252</v>
      </c>
      <c r="B10" s="113">
        <v>587</v>
      </c>
      <c r="C10" s="113">
        <v>609</v>
      </c>
      <c r="D10" s="114">
        <v>-0.0361247947454844</v>
      </c>
      <c r="E10" s="115">
        <v>128</v>
      </c>
      <c r="F10" s="115">
        <v>419</v>
      </c>
      <c r="G10" s="114">
        <v>-0.694510739856802</v>
      </c>
      <c r="H10" s="115">
        <v>322</v>
      </c>
      <c r="I10" s="115">
        <v>691</v>
      </c>
      <c r="J10" s="114">
        <v>-0.534008683068017</v>
      </c>
      <c r="K10" s="115">
        <v>565</v>
      </c>
      <c r="L10" s="115">
        <v>613</v>
      </c>
      <c r="M10" s="114">
        <v>-0.0783034257748776</v>
      </c>
      <c r="N10" s="115">
        <v>598</v>
      </c>
      <c r="O10" s="115">
        <v>652</v>
      </c>
      <c r="P10" s="114">
        <v>-0.0828220858895705</v>
      </c>
      <c r="Q10" s="115">
        <v>647</v>
      </c>
      <c r="R10" s="115">
        <v>641</v>
      </c>
      <c r="S10" s="114">
        <v>0.0093603744149766</v>
      </c>
      <c r="T10" s="115">
        <v>722</v>
      </c>
      <c r="U10" s="115">
        <v>658</v>
      </c>
      <c r="V10" s="114">
        <v>0.0972644376899696</v>
      </c>
      <c r="W10" s="115">
        <v>710</v>
      </c>
      <c r="X10" s="115">
        <v>642</v>
      </c>
      <c r="Y10" s="114">
        <v>0.105919003115265</v>
      </c>
      <c r="Z10" s="115">
        <v>750</v>
      </c>
      <c r="AA10" s="115">
        <v>676</v>
      </c>
      <c r="AB10" s="114">
        <v>0.109467455621302</v>
      </c>
      <c r="AC10" s="115">
        <v>678</v>
      </c>
      <c r="AD10" s="115">
        <v>577</v>
      </c>
      <c r="AE10" s="114">
        <v>0.175043327556326</v>
      </c>
      <c r="AF10" s="115">
        <v>762</v>
      </c>
      <c r="AG10" s="115">
        <v>780</v>
      </c>
      <c r="AH10" s="114">
        <v>-0.0230769230769231</v>
      </c>
      <c r="AI10" s="115">
        <v>780</v>
      </c>
      <c r="AJ10" s="115">
        <v>723</v>
      </c>
      <c r="AK10" s="114">
        <v>0.0788381742738589</v>
      </c>
      <c r="AL10" s="115">
        <v>7249</v>
      </c>
      <c r="AM10" s="93">
        <v>7681</v>
      </c>
      <c r="AN10" s="94">
        <v>-0.0562426767348002</v>
      </c>
    </row>
    <row r="11" ht="22.5" customHeight="1" spans="1:40">
      <c r="A11" s="112" t="s">
        <v>69</v>
      </c>
      <c r="B11" s="113">
        <v>165</v>
      </c>
      <c r="C11" s="113">
        <v>172</v>
      </c>
      <c r="D11" s="114">
        <v>-0.0406976744186047</v>
      </c>
      <c r="E11" s="115">
        <v>9</v>
      </c>
      <c r="F11" s="115">
        <v>135</v>
      </c>
      <c r="G11" s="114">
        <v>-0.933333333333333</v>
      </c>
      <c r="H11" s="115">
        <v>120</v>
      </c>
      <c r="I11" s="115">
        <v>282</v>
      </c>
      <c r="J11" s="114">
        <v>-0.574468085106383</v>
      </c>
      <c r="K11" s="115">
        <v>263</v>
      </c>
      <c r="L11" s="115">
        <v>272</v>
      </c>
      <c r="M11" s="114">
        <v>-0.0330882352941176</v>
      </c>
      <c r="N11" s="115">
        <v>249</v>
      </c>
      <c r="O11" s="115">
        <v>251</v>
      </c>
      <c r="P11" s="114">
        <v>-0.00796812749003984</v>
      </c>
      <c r="Q11" s="115">
        <v>279</v>
      </c>
      <c r="R11" s="115">
        <v>256</v>
      </c>
      <c r="S11" s="114">
        <v>0.08984375</v>
      </c>
      <c r="T11" s="115">
        <v>253</v>
      </c>
      <c r="U11" s="115">
        <v>266</v>
      </c>
      <c r="V11" s="114">
        <v>-0.0488721804511278</v>
      </c>
      <c r="W11" s="115">
        <v>253</v>
      </c>
      <c r="X11" s="115">
        <v>237</v>
      </c>
      <c r="Y11" s="114">
        <v>0.0675105485232067</v>
      </c>
      <c r="Z11" s="115">
        <v>303</v>
      </c>
      <c r="AA11" s="115">
        <v>256</v>
      </c>
      <c r="AB11" s="114">
        <v>0.18359375</v>
      </c>
      <c r="AC11" s="115">
        <v>261</v>
      </c>
      <c r="AD11" s="115">
        <v>285</v>
      </c>
      <c r="AE11" s="114">
        <v>-0.0842105263157895</v>
      </c>
      <c r="AF11" s="115">
        <v>312</v>
      </c>
      <c r="AG11" s="115">
        <v>317</v>
      </c>
      <c r="AH11" s="114">
        <v>-0.0157728706624606</v>
      </c>
      <c r="AI11" s="115">
        <v>334</v>
      </c>
      <c r="AJ11" s="115">
        <v>253</v>
      </c>
      <c r="AK11" s="114">
        <v>0.320158102766798</v>
      </c>
      <c r="AL11" s="115">
        <v>2801</v>
      </c>
      <c r="AM11" s="93">
        <v>2982</v>
      </c>
      <c r="AN11" s="94">
        <v>-0.0606975184439973</v>
      </c>
    </row>
    <row r="12" ht="22.5" customHeight="1" spans="1:40">
      <c r="A12" s="112" t="s">
        <v>82</v>
      </c>
      <c r="B12" s="113">
        <v>197</v>
      </c>
      <c r="C12" s="113">
        <v>227</v>
      </c>
      <c r="D12" s="114">
        <v>-0.13215859030837</v>
      </c>
      <c r="E12" s="115">
        <v>7</v>
      </c>
      <c r="F12" s="115">
        <v>112</v>
      </c>
      <c r="G12" s="114">
        <v>-0.9375</v>
      </c>
      <c r="H12" s="115">
        <v>118</v>
      </c>
      <c r="I12" s="115">
        <v>229</v>
      </c>
      <c r="J12" s="114">
        <v>-0.48471615720524</v>
      </c>
      <c r="K12" s="115">
        <v>241</v>
      </c>
      <c r="L12" s="115">
        <v>248</v>
      </c>
      <c r="M12" s="114">
        <v>-0.0282258064516129</v>
      </c>
      <c r="N12" s="115">
        <v>222</v>
      </c>
      <c r="O12" s="115">
        <v>231</v>
      </c>
      <c r="P12" s="114">
        <v>-0.038961038961039</v>
      </c>
      <c r="Q12" s="115">
        <v>235</v>
      </c>
      <c r="R12" s="115">
        <v>230</v>
      </c>
      <c r="S12" s="114">
        <v>0.0217391304347826</v>
      </c>
      <c r="T12" s="115">
        <v>264</v>
      </c>
      <c r="U12" s="115">
        <v>229</v>
      </c>
      <c r="V12" s="114">
        <v>0.152838427947598</v>
      </c>
      <c r="W12" s="115">
        <v>279</v>
      </c>
      <c r="X12" s="115">
        <v>269</v>
      </c>
      <c r="Y12" s="114">
        <v>0.0371747211895911</v>
      </c>
      <c r="Z12" s="115">
        <v>289</v>
      </c>
      <c r="AA12" s="115">
        <v>266</v>
      </c>
      <c r="AB12" s="114">
        <v>0.0864661654135338</v>
      </c>
      <c r="AC12" s="115">
        <v>243</v>
      </c>
      <c r="AD12" s="115">
        <v>238</v>
      </c>
      <c r="AE12" s="114">
        <v>0.0210084033613445</v>
      </c>
      <c r="AF12" s="115">
        <v>267</v>
      </c>
      <c r="AG12" s="115">
        <v>263</v>
      </c>
      <c r="AH12" s="114">
        <v>0.0152091254752852</v>
      </c>
      <c r="AI12" s="115">
        <v>268</v>
      </c>
      <c r="AJ12" s="115">
        <v>271</v>
      </c>
      <c r="AK12" s="114">
        <v>-0.011070110701107</v>
      </c>
      <c r="AL12" s="115">
        <v>2630</v>
      </c>
      <c r="AM12" s="93">
        <v>2813</v>
      </c>
      <c r="AN12" s="94">
        <v>-0.0650551013153217</v>
      </c>
    </row>
    <row r="13" ht="22.5" customHeight="1" spans="1:40">
      <c r="A13" s="112" t="s">
        <v>330</v>
      </c>
      <c r="B13" s="113">
        <v>86</v>
      </c>
      <c r="C13" s="113">
        <v>59</v>
      </c>
      <c r="D13" s="114">
        <v>0.457627118644068</v>
      </c>
      <c r="E13" s="115">
        <v>45</v>
      </c>
      <c r="F13" s="115">
        <v>58</v>
      </c>
      <c r="G13" s="114">
        <v>-0.224137931034483</v>
      </c>
      <c r="H13" s="115">
        <v>73</v>
      </c>
      <c r="I13" s="115">
        <v>66</v>
      </c>
      <c r="J13" s="114">
        <v>0.106060606060606</v>
      </c>
      <c r="K13" s="115">
        <v>97</v>
      </c>
      <c r="L13" s="115">
        <v>68</v>
      </c>
      <c r="M13" s="114">
        <v>0.426470588235294</v>
      </c>
      <c r="N13" s="115">
        <v>70</v>
      </c>
      <c r="O13" s="115">
        <v>81</v>
      </c>
      <c r="P13" s="114">
        <v>-0.135802469135802</v>
      </c>
      <c r="Q13" s="115">
        <v>80</v>
      </c>
      <c r="R13" s="115">
        <v>85</v>
      </c>
      <c r="S13" s="114">
        <v>-0.0588235294117647</v>
      </c>
      <c r="T13" s="115">
        <v>78</v>
      </c>
      <c r="U13" s="115">
        <v>101</v>
      </c>
      <c r="V13" s="114">
        <v>-0.227722772277228</v>
      </c>
      <c r="W13" s="115">
        <v>68</v>
      </c>
      <c r="X13" s="115">
        <v>107</v>
      </c>
      <c r="Y13" s="114">
        <v>-0.364485981308411</v>
      </c>
      <c r="Z13" s="115">
        <v>86</v>
      </c>
      <c r="AA13" s="115">
        <v>90</v>
      </c>
      <c r="AB13" s="114">
        <v>-0.0444444444444444</v>
      </c>
      <c r="AC13" s="115">
        <v>77</v>
      </c>
      <c r="AD13" s="115">
        <v>80</v>
      </c>
      <c r="AE13" s="114">
        <v>-0.0375</v>
      </c>
      <c r="AF13" s="115">
        <v>72</v>
      </c>
      <c r="AG13" s="115">
        <v>80</v>
      </c>
      <c r="AH13" s="114">
        <v>-0.1</v>
      </c>
      <c r="AI13" s="115">
        <v>77</v>
      </c>
      <c r="AJ13" s="115">
        <v>99</v>
      </c>
      <c r="AK13" s="114">
        <v>-0.222222222222222</v>
      </c>
      <c r="AL13" s="115">
        <v>909</v>
      </c>
      <c r="AM13" s="93">
        <v>974</v>
      </c>
      <c r="AN13" s="94">
        <v>-0.066735112936345</v>
      </c>
    </row>
    <row r="14" ht="22.5" customHeight="1" spans="1:40">
      <c r="A14" s="112" t="s">
        <v>237</v>
      </c>
      <c r="B14" s="113">
        <v>286</v>
      </c>
      <c r="C14" s="113">
        <v>231</v>
      </c>
      <c r="D14" s="114">
        <v>0.238095238095238</v>
      </c>
      <c r="E14" s="115">
        <v>45</v>
      </c>
      <c r="F14" s="115">
        <v>175</v>
      </c>
      <c r="G14" s="114">
        <v>-0.742857142857143</v>
      </c>
      <c r="H14" s="115">
        <v>112</v>
      </c>
      <c r="I14" s="115">
        <v>234</v>
      </c>
      <c r="J14" s="114">
        <v>-0.521367521367521</v>
      </c>
      <c r="K14" s="115">
        <v>224</v>
      </c>
      <c r="L14" s="115">
        <v>250</v>
      </c>
      <c r="M14" s="114">
        <v>-0.104</v>
      </c>
      <c r="N14" s="115">
        <v>213</v>
      </c>
      <c r="O14" s="115">
        <v>282</v>
      </c>
      <c r="P14" s="114">
        <v>-0.24468085106383</v>
      </c>
      <c r="Q14" s="115">
        <v>249</v>
      </c>
      <c r="R14" s="115">
        <v>247</v>
      </c>
      <c r="S14" s="114">
        <v>0.00809716599190283</v>
      </c>
      <c r="T14" s="115">
        <v>296</v>
      </c>
      <c r="U14" s="115">
        <v>316</v>
      </c>
      <c r="V14" s="114">
        <v>-0.0632911392405063</v>
      </c>
      <c r="W14" s="115">
        <v>297</v>
      </c>
      <c r="X14" s="115">
        <v>289</v>
      </c>
      <c r="Y14" s="114">
        <v>0.027681660899654</v>
      </c>
      <c r="Z14" s="115">
        <v>364</v>
      </c>
      <c r="AA14" s="115">
        <v>321</v>
      </c>
      <c r="AB14" s="114">
        <v>0.133956386292835</v>
      </c>
      <c r="AC14" s="115">
        <v>314</v>
      </c>
      <c r="AD14" s="115">
        <v>347</v>
      </c>
      <c r="AE14" s="114">
        <v>-0.0951008645533141</v>
      </c>
      <c r="AF14" s="115">
        <v>315</v>
      </c>
      <c r="AG14" s="115">
        <v>356</v>
      </c>
      <c r="AH14" s="114">
        <v>-0.115168539325843</v>
      </c>
      <c r="AI14" s="115">
        <v>388</v>
      </c>
      <c r="AJ14" s="115">
        <v>331</v>
      </c>
      <c r="AK14" s="114">
        <v>0.172205438066465</v>
      </c>
      <c r="AL14" s="115">
        <v>3103</v>
      </c>
      <c r="AM14" s="93">
        <v>3379</v>
      </c>
      <c r="AN14" s="94">
        <v>-0.081680970701391</v>
      </c>
    </row>
    <row r="15" ht="22.5" customHeight="1" spans="1:40">
      <c r="A15" s="112" t="s">
        <v>83</v>
      </c>
      <c r="B15" s="113">
        <v>528</v>
      </c>
      <c r="C15" s="113">
        <v>622</v>
      </c>
      <c r="D15" s="114">
        <v>-0.15112540192926</v>
      </c>
      <c r="E15" s="115">
        <v>69</v>
      </c>
      <c r="F15" s="115">
        <v>480</v>
      </c>
      <c r="G15" s="114">
        <v>-0.85625</v>
      </c>
      <c r="H15" s="115">
        <v>460</v>
      </c>
      <c r="I15" s="115">
        <v>673</v>
      </c>
      <c r="J15" s="114">
        <v>-0.316493313521545</v>
      </c>
      <c r="K15" s="115">
        <v>590</v>
      </c>
      <c r="L15" s="115">
        <v>644</v>
      </c>
      <c r="M15" s="114">
        <v>-0.0838509316770186</v>
      </c>
      <c r="N15" s="115">
        <v>596</v>
      </c>
      <c r="O15" s="115">
        <v>659</v>
      </c>
      <c r="P15" s="114">
        <v>-0.0955993930197269</v>
      </c>
      <c r="Q15" s="115">
        <v>636</v>
      </c>
      <c r="R15" s="115">
        <v>659</v>
      </c>
      <c r="S15" s="114">
        <v>-0.0349013657056146</v>
      </c>
      <c r="T15" s="115">
        <v>652</v>
      </c>
      <c r="U15" s="115">
        <v>726</v>
      </c>
      <c r="V15" s="114">
        <v>-0.101928374655647</v>
      </c>
      <c r="W15" s="115">
        <v>683</v>
      </c>
      <c r="X15" s="115">
        <v>692</v>
      </c>
      <c r="Y15" s="114">
        <v>-0.0130057803468208</v>
      </c>
      <c r="Z15" s="115">
        <v>746</v>
      </c>
      <c r="AA15" s="115">
        <v>679</v>
      </c>
      <c r="AB15" s="114">
        <v>0.0986745213549337</v>
      </c>
      <c r="AC15" s="115">
        <v>676</v>
      </c>
      <c r="AD15" s="115">
        <v>596</v>
      </c>
      <c r="AE15" s="114">
        <v>0.134228187919463</v>
      </c>
      <c r="AF15" s="115">
        <v>776</v>
      </c>
      <c r="AG15" s="115">
        <v>731</v>
      </c>
      <c r="AH15" s="114">
        <v>0.0615595075239398</v>
      </c>
      <c r="AI15" s="115">
        <v>721</v>
      </c>
      <c r="AJ15" s="115">
        <v>718</v>
      </c>
      <c r="AK15" s="114">
        <v>0.00417827298050139</v>
      </c>
      <c r="AL15" s="115">
        <v>7133</v>
      </c>
      <c r="AM15" s="93">
        <v>7879</v>
      </c>
      <c r="AN15" s="94">
        <v>-0.0946820662520624</v>
      </c>
    </row>
    <row r="16" ht="22.5" customHeight="1" spans="1:40">
      <c r="A16" s="112" t="s">
        <v>67</v>
      </c>
      <c r="B16" s="113">
        <v>83</v>
      </c>
      <c r="C16" s="113">
        <v>103</v>
      </c>
      <c r="D16" s="114">
        <v>-0.194174757281553</v>
      </c>
      <c r="E16" s="115">
        <v>52</v>
      </c>
      <c r="F16" s="115">
        <v>67</v>
      </c>
      <c r="G16" s="114">
        <v>-0.223880597014925</v>
      </c>
      <c r="H16" s="115">
        <v>64</v>
      </c>
      <c r="I16" s="115">
        <v>119</v>
      </c>
      <c r="J16" s="114">
        <v>-0.46218487394958</v>
      </c>
      <c r="K16" s="115">
        <v>125</v>
      </c>
      <c r="L16" s="115">
        <v>113</v>
      </c>
      <c r="M16" s="114">
        <v>0.106194690265487</v>
      </c>
      <c r="N16" s="115">
        <v>109</v>
      </c>
      <c r="O16" s="115">
        <v>94</v>
      </c>
      <c r="P16" s="114">
        <v>0.159574468085106</v>
      </c>
      <c r="Q16" s="115">
        <v>116</v>
      </c>
      <c r="R16" s="115">
        <v>103</v>
      </c>
      <c r="S16" s="114">
        <v>0.12621359223301</v>
      </c>
      <c r="T16" s="115">
        <v>99</v>
      </c>
      <c r="U16" s="115">
        <v>128</v>
      </c>
      <c r="V16" s="114">
        <v>-0.2265625</v>
      </c>
      <c r="W16" s="115">
        <v>90</v>
      </c>
      <c r="X16" s="115">
        <v>113</v>
      </c>
      <c r="Y16" s="114">
        <v>-0.20353982300885</v>
      </c>
      <c r="Z16" s="115">
        <v>93</v>
      </c>
      <c r="AA16" s="115">
        <v>106</v>
      </c>
      <c r="AB16" s="114">
        <v>-0.122641509433962</v>
      </c>
      <c r="AC16" s="115">
        <v>83</v>
      </c>
      <c r="AD16" s="115">
        <v>108</v>
      </c>
      <c r="AE16" s="114">
        <v>-0.231481481481481</v>
      </c>
      <c r="AF16" s="115">
        <v>98</v>
      </c>
      <c r="AG16" s="115">
        <v>106</v>
      </c>
      <c r="AH16" s="114">
        <v>-0.0754716981132075</v>
      </c>
      <c r="AI16" s="115">
        <v>101</v>
      </c>
      <c r="AJ16" s="115">
        <v>107</v>
      </c>
      <c r="AK16" s="114">
        <v>-0.0560747663551402</v>
      </c>
      <c r="AL16" s="115">
        <v>1113</v>
      </c>
      <c r="AM16" s="93">
        <v>1267</v>
      </c>
      <c r="AN16" s="94">
        <v>-0.121546961325967</v>
      </c>
    </row>
    <row r="17" ht="22.5" customHeight="1" spans="1:40">
      <c r="A17" s="112" t="s">
        <v>368</v>
      </c>
      <c r="B17" s="113">
        <v>333</v>
      </c>
      <c r="C17" s="113">
        <v>303</v>
      </c>
      <c r="D17" s="114">
        <v>0.099009900990099</v>
      </c>
      <c r="E17" s="115">
        <v>92</v>
      </c>
      <c r="F17" s="115">
        <v>236</v>
      </c>
      <c r="G17" s="114">
        <v>-0.610169491525424</v>
      </c>
      <c r="H17" s="115">
        <v>179</v>
      </c>
      <c r="I17" s="115">
        <v>318</v>
      </c>
      <c r="J17" s="114">
        <v>-0.437106918238994</v>
      </c>
      <c r="K17" s="115">
        <v>273</v>
      </c>
      <c r="L17" s="115">
        <v>335</v>
      </c>
      <c r="M17" s="114">
        <v>-0.185074626865672</v>
      </c>
      <c r="N17" s="115">
        <v>279</v>
      </c>
      <c r="O17" s="115">
        <v>324</v>
      </c>
      <c r="P17" s="114">
        <v>-0.138888888888889</v>
      </c>
      <c r="Q17" s="115">
        <v>306</v>
      </c>
      <c r="R17" s="115">
        <v>309</v>
      </c>
      <c r="S17" s="114">
        <v>-0.00970873786407767</v>
      </c>
      <c r="T17" s="115">
        <v>326</v>
      </c>
      <c r="U17" s="115">
        <v>348</v>
      </c>
      <c r="V17" s="114">
        <v>-0.0632183908045977</v>
      </c>
      <c r="W17" s="115">
        <v>332</v>
      </c>
      <c r="X17" s="115">
        <v>385</v>
      </c>
      <c r="Y17" s="114">
        <v>-0.137662337662338</v>
      </c>
      <c r="Z17" s="115">
        <v>336</v>
      </c>
      <c r="AA17" s="115">
        <v>409</v>
      </c>
      <c r="AB17" s="114">
        <v>-0.178484107579462</v>
      </c>
      <c r="AC17" s="115">
        <v>308</v>
      </c>
      <c r="AD17" s="115">
        <v>315</v>
      </c>
      <c r="AE17" s="114">
        <v>-0.0222222222222222</v>
      </c>
      <c r="AF17" s="115">
        <v>328</v>
      </c>
      <c r="AG17" s="115">
        <v>386</v>
      </c>
      <c r="AH17" s="114">
        <v>-0.150259067357513</v>
      </c>
      <c r="AI17" s="115">
        <v>370</v>
      </c>
      <c r="AJ17" s="115">
        <v>388</v>
      </c>
      <c r="AK17" s="114">
        <v>-0.0463917525773196</v>
      </c>
      <c r="AL17" s="115">
        <v>3462</v>
      </c>
      <c r="AM17" s="93">
        <v>4056</v>
      </c>
      <c r="AN17" s="94">
        <v>-0.146449704142012</v>
      </c>
    </row>
    <row r="18" ht="22.5" customHeight="1" spans="1:40">
      <c r="A18" s="112" t="s">
        <v>46</v>
      </c>
      <c r="B18" s="113">
        <v>167</v>
      </c>
      <c r="C18" s="113">
        <v>209</v>
      </c>
      <c r="D18" s="114">
        <v>-0.200956937799043</v>
      </c>
      <c r="E18" s="115">
        <v>19</v>
      </c>
      <c r="F18" s="115">
        <v>107</v>
      </c>
      <c r="G18" s="114">
        <v>-0.822429906542056</v>
      </c>
      <c r="H18" s="115">
        <v>95</v>
      </c>
      <c r="I18" s="115">
        <v>217</v>
      </c>
      <c r="J18" s="114">
        <v>-0.56221198156682</v>
      </c>
      <c r="K18" s="115">
        <v>188</v>
      </c>
      <c r="L18" s="115">
        <v>266</v>
      </c>
      <c r="M18" s="114">
        <v>-0.293233082706767</v>
      </c>
      <c r="N18" s="115">
        <v>184</v>
      </c>
      <c r="O18" s="115">
        <v>218</v>
      </c>
      <c r="P18" s="114">
        <v>-0.155963302752294</v>
      </c>
      <c r="Q18" s="115">
        <v>200</v>
      </c>
      <c r="R18" s="115">
        <v>190</v>
      </c>
      <c r="S18" s="114">
        <v>0.0526315789473684</v>
      </c>
      <c r="T18" s="115">
        <v>214</v>
      </c>
      <c r="U18" s="115">
        <v>244</v>
      </c>
      <c r="V18" s="114">
        <v>-0.122950819672131</v>
      </c>
      <c r="W18" s="115">
        <v>185</v>
      </c>
      <c r="X18" s="115">
        <v>212</v>
      </c>
      <c r="Y18" s="114">
        <v>-0.127358490566038</v>
      </c>
      <c r="Z18" s="115">
        <v>255</v>
      </c>
      <c r="AA18" s="115">
        <v>258</v>
      </c>
      <c r="AB18" s="114">
        <v>-0.0116279069767442</v>
      </c>
      <c r="AC18" s="115">
        <v>215</v>
      </c>
      <c r="AD18" s="115">
        <v>225</v>
      </c>
      <c r="AE18" s="114">
        <v>-0.0444444444444444</v>
      </c>
      <c r="AF18" s="115">
        <v>271</v>
      </c>
      <c r="AG18" s="115">
        <v>233</v>
      </c>
      <c r="AH18" s="114">
        <v>0.163090128755365</v>
      </c>
      <c r="AI18" s="115">
        <v>243</v>
      </c>
      <c r="AJ18" s="115">
        <v>268</v>
      </c>
      <c r="AK18" s="114">
        <v>-0.0932835820895522</v>
      </c>
      <c r="AL18" s="115">
        <v>2236</v>
      </c>
      <c r="AM18" s="93">
        <v>2647</v>
      </c>
      <c r="AN18" s="94">
        <v>-0.155270117113714</v>
      </c>
    </row>
    <row r="19" ht="22.5" customHeight="1" spans="1:40">
      <c r="A19" s="112" t="s">
        <v>184</v>
      </c>
      <c r="B19" s="113">
        <v>427</v>
      </c>
      <c r="C19" s="113">
        <v>430</v>
      </c>
      <c r="D19" s="114">
        <v>-0.00697674418604651</v>
      </c>
      <c r="E19" s="115">
        <v>222</v>
      </c>
      <c r="F19" s="115">
        <v>366</v>
      </c>
      <c r="G19" s="114">
        <v>-0.39344262295082</v>
      </c>
      <c r="H19" s="115">
        <v>270</v>
      </c>
      <c r="I19" s="115">
        <v>403</v>
      </c>
      <c r="J19" s="114">
        <v>-0.330024813895782</v>
      </c>
      <c r="K19" s="115">
        <v>323</v>
      </c>
      <c r="L19" s="115">
        <v>406</v>
      </c>
      <c r="M19" s="114">
        <v>-0.204433497536946</v>
      </c>
      <c r="N19" s="115">
        <v>314</v>
      </c>
      <c r="O19" s="115">
        <v>436</v>
      </c>
      <c r="P19" s="114">
        <v>-0.279816513761468</v>
      </c>
      <c r="Q19" s="115">
        <v>333</v>
      </c>
      <c r="R19" s="115">
        <v>437</v>
      </c>
      <c r="S19" s="114">
        <v>-0.237986270022883</v>
      </c>
      <c r="T19" s="115">
        <v>401</v>
      </c>
      <c r="U19" s="115">
        <v>434</v>
      </c>
      <c r="V19" s="114">
        <v>-0.076036866359447</v>
      </c>
      <c r="W19" s="115">
        <v>385</v>
      </c>
      <c r="X19" s="115">
        <v>474</v>
      </c>
      <c r="Y19" s="114">
        <v>-0.187763713080169</v>
      </c>
      <c r="Z19" s="115">
        <v>431</v>
      </c>
      <c r="AA19" s="115">
        <v>430</v>
      </c>
      <c r="AB19" s="114">
        <v>0.00232558139534884</v>
      </c>
      <c r="AC19" s="115">
        <v>379</v>
      </c>
      <c r="AD19" s="115">
        <v>443</v>
      </c>
      <c r="AE19" s="114">
        <v>-0.144469525959368</v>
      </c>
      <c r="AF19" s="115">
        <v>418</v>
      </c>
      <c r="AG19" s="115">
        <v>432</v>
      </c>
      <c r="AH19" s="114">
        <v>-0.0324074074074074</v>
      </c>
      <c r="AI19" s="115">
        <v>444</v>
      </c>
      <c r="AJ19" s="115">
        <v>486</v>
      </c>
      <c r="AK19" s="114">
        <v>-0.0864197530864197</v>
      </c>
      <c r="AL19" s="115">
        <v>4347</v>
      </c>
      <c r="AM19" s="93">
        <v>5177</v>
      </c>
      <c r="AN19" s="94">
        <v>-0.160324512265791</v>
      </c>
    </row>
    <row r="20" ht="22.5" customHeight="1" spans="1:40">
      <c r="A20" s="112" t="s">
        <v>43</v>
      </c>
      <c r="B20" s="113">
        <v>281</v>
      </c>
      <c r="C20" s="113">
        <v>268</v>
      </c>
      <c r="D20" s="114">
        <v>0.0485074626865672</v>
      </c>
      <c r="E20" s="115">
        <v>97</v>
      </c>
      <c r="F20" s="115">
        <v>224</v>
      </c>
      <c r="G20" s="114">
        <v>-0.566964285714286</v>
      </c>
      <c r="H20" s="115">
        <v>199</v>
      </c>
      <c r="I20" s="115">
        <v>294</v>
      </c>
      <c r="J20" s="114">
        <v>-0.32312925170068</v>
      </c>
      <c r="K20" s="115">
        <v>227</v>
      </c>
      <c r="L20" s="115">
        <v>312</v>
      </c>
      <c r="M20" s="114">
        <v>-0.272435897435897</v>
      </c>
      <c r="N20" s="115">
        <v>192</v>
      </c>
      <c r="O20" s="115">
        <v>278</v>
      </c>
      <c r="P20" s="114">
        <v>-0.309352517985612</v>
      </c>
      <c r="Q20" s="115">
        <v>247</v>
      </c>
      <c r="R20" s="115">
        <v>270</v>
      </c>
      <c r="S20" s="114">
        <v>-0.0851851851851852</v>
      </c>
      <c r="T20" s="115">
        <v>255</v>
      </c>
      <c r="U20" s="115">
        <v>321</v>
      </c>
      <c r="V20" s="114">
        <v>-0.205607476635514</v>
      </c>
      <c r="W20" s="115">
        <v>244</v>
      </c>
      <c r="X20" s="115">
        <v>300</v>
      </c>
      <c r="Y20" s="114">
        <v>-0.186666666666667</v>
      </c>
      <c r="Z20" s="115">
        <v>304</v>
      </c>
      <c r="AA20" s="115">
        <v>297</v>
      </c>
      <c r="AB20" s="114">
        <v>0.0235690235690236</v>
      </c>
      <c r="AC20" s="115">
        <v>265</v>
      </c>
      <c r="AD20" s="115">
        <v>265</v>
      </c>
      <c r="AE20" s="114">
        <v>0</v>
      </c>
      <c r="AF20" s="115">
        <v>276</v>
      </c>
      <c r="AG20" s="115">
        <v>295</v>
      </c>
      <c r="AH20" s="114">
        <v>-0.0644067796610169</v>
      </c>
      <c r="AI20" s="115">
        <v>305</v>
      </c>
      <c r="AJ20" s="115">
        <v>325</v>
      </c>
      <c r="AK20" s="114">
        <v>-0.0615384615384615</v>
      </c>
      <c r="AL20" s="115">
        <v>2892</v>
      </c>
      <c r="AM20" s="93">
        <v>3449</v>
      </c>
      <c r="AN20" s="94">
        <v>-0.161496085821977</v>
      </c>
    </row>
    <row r="21" ht="22.5" customHeight="1" spans="1:40">
      <c r="A21" s="112" t="s">
        <v>351</v>
      </c>
      <c r="B21" s="113">
        <v>303</v>
      </c>
      <c r="C21" s="113">
        <v>342</v>
      </c>
      <c r="D21" s="114">
        <v>-0.114035087719298</v>
      </c>
      <c r="E21" s="115">
        <v>41</v>
      </c>
      <c r="F21" s="115">
        <v>234</v>
      </c>
      <c r="G21" s="114">
        <v>-0.824786324786325</v>
      </c>
      <c r="H21" s="115">
        <v>191</v>
      </c>
      <c r="I21" s="115">
        <v>396</v>
      </c>
      <c r="J21" s="114">
        <v>-0.517676767676768</v>
      </c>
      <c r="K21" s="115">
        <v>258</v>
      </c>
      <c r="L21" s="115">
        <v>380</v>
      </c>
      <c r="M21" s="114">
        <v>-0.321052631578947</v>
      </c>
      <c r="N21" s="115">
        <v>271</v>
      </c>
      <c r="O21" s="115">
        <v>363</v>
      </c>
      <c r="P21" s="114">
        <v>-0.253443526170799</v>
      </c>
      <c r="Q21" s="115">
        <v>314</v>
      </c>
      <c r="R21" s="115">
        <v>357</v>
      </c>
      <c r="S21" s="114">
        <v>-0.120448179271709</v>
      </c>
      <c r="T21" s="115">
        <v>334</v>
      </c>
      <c r="U21" s="115">
        <v>356</v>
      </c>
      <c r="V21" s="114">
        <v>-0.0617977528089888</v>
      </c>
      <c r="W21" s="115">
        <v>366</v>
      </c>
      <c r="X21" s="115">
        <v>379</v>
      </c>
      <c r="Y21" s="114">
        <v>-0.0343007915567282</v>
      </c>
      <c r="Z21" s="115">
        <v>394</v>
      </c>
      <c r="AA21" s="115">
        <v>381</v>
      </c>
      <c r="AB21" s="114">
        <v>0.0341207349081365</v>
      </c>
      <c r="AC21" s="115">
        <v>323</v>
      </c>
      <c r="AD21" s="115">
        <v>321</v>
      </c>
      <c r="AE21" s="114">
        <v>0.00623052959501558</v>
      </c>
      <c r="AF21" s="115">
        <v>364</v>
      </c>
      <c r="AG21" s="115">
        <v>380</v>
      </c>
      <c r="AH21" s="114">
        <v>-0.0421052631578947</v>
      </c>
      <c r="AI21" s="115">
        <v>395</v>
      </c>
      <c r="AJ21" s="115">
        <v>381</v>
      </c>
      <c r="AK21" s="114">
        <v>0.036745406824147</v>
      </c>
      <c r="AL21" s="115">
        <v>3554</v>
      </c>
      <c r="AM21" s="93">
        <v>4270</v>
      </c>
      <c r="AN21" s="94">
        <v>-0.16768149882904</v>
      </c>
    </row>
    <row r="22" ht="22.5" customHeight="1" spans="1:40">
      <c r="A22" s="112" t="s">
        <v>341</v>
      </c>
      <c r="B22" s="113">
        <v>86</v>
      </c>
      <c r="C22" s="113">
        <v>71</v>
      </c>
      <c r="D22" s="114">
        <v>0.211267605633803</v>
      </c>
      <c r="E22" s="115">
        <v>38</v>
      </c>
      <c r="F22" s="115">
        <v>68</v>
      </c>
      <c r="G22" s="114">
        <v>-0.441176470588235</v>
      </c>
      <c r="H22" s="115">
        <v>34</v>
      </c>
      <c r="I22" s="115">
        <v>69</v>
      </c>
      <c r="J22" s="114">
        <v>-0.507246376811594</v>
      </c>
      <c r="K22" s="115">
        <v>62</v>
      </c>
      <c r="L22" s="115">
        <v>85</v>
      </c>
      <c r="M22" s="114">
        <v>-0.270588235294118</v>
      </c>
      <c r="N22" s="115">
        <v>54</v>
      </c>
      <c r="O22" s="115">
        <v>70</v>
      </c>
      <c r="P22" s="114">
        <v>-0.228571428571429</v>
      </c>
      <c r="Q22" s="115">
        <v>69</v>
      </c>
      <c r="R22" s="115">
        <v>78</v>
      </c>
      <c r="S22" s="114">
        <v>-0.115384615384615</v>
      </c>
      <c r="T22" s="115">
        <v>89</v>
      </c>
      <c r="U22" s="115">
        <v>84</v>
      </c>
      <c r="V22" s="114">
        <v>0.0595238095238095</v>
      </c>
      <c r="W22" s="115">
        <v>63</v>
      </c>
      <c r="X22" s="115">
        <v>95</v>
      </c>
      <c r="Y22" s="114">
        <v>-0.336842105263158</v>
      </c>
      <c r="Z22" s="115">
        <v>94</v>
      </c>
      <c r="AA22" s="115">
        <v>85</v>
      </c>
      <c r="AB22" s="114">
        <v>0.105882352941176</v>
      </c>
      <c r="AC22" s="115">
        <v>62</v>
      </c>
      <c r="AD22" s="115">
        <v>74</v>
      </c>
      <c r="AE22" s="114">
        <v>-0.162162162162162</v>
      </c>
      <c r="AF22" s="115">
        <v>76</v>
      </c>
      <c r="AG22" s="115">
        <v>95</v>
      </c>
      <c r="AH22" s="114">
        <v>-0.2</v>
      </c>
      <c r="AI22" s="115">
        <v>75</v>
      </c>
      <c r="AJ22" s="115">
        <v>106</v>
      </c>
      <c r="AK22" s="114">
        <v>-0.292452830188679</v>
      </c>
      <c r="AL22" s="115">
        <v>802</v>
      </c>
      <c r="AM22" s="93">
        <v>980</v>
      </c>
      <c r="AN22" s="94">
        <v>-0.181632653061225</v>
      </c>
    </row>
    <row r="23" ht="22.5" customHeight="1" spans="1:40">
      <c r="A23" s="112" t="s">
        <v>39</v>
      </c>
      <c r="B23" s="113">
        <v>180</v>
      </c>
      <c r="C23" s="113">
        <v>177</v>
      </c>
      <c r="D23" s="114">
        <v>0.0169491525423729</v>
      </c>
      <c r="E23" s="115">
        <v>109</v>
      </c>
      <c r="F23" s="115">
        <v>161</v>
      </c>
      <c r="G23" s="114">
        <v>-0.322981366459627</v>
      </c>
      <c r="H23" s="115">
        <v>109</v>
      </c>
      <c r="I23" s="115">
        <v>179</v>
      </c>
      <c r="J23" s="114">
        <v>-0.391061452513966</v>
      </c>
      <c r="K23" s="115">
        <v>157</v>
      </c>
      <c r="L23" s="115">
        <v>183</v>
      </c>
      <c r="M23" s="114">
        <v>-0.14207650273224</v>
      </c>
      <c r="N23" s="115">
        <v>130</v>
      </c>
      <c r="O23" s="115">
        <v>196</v>
      </c>
      <c r="P23" s="114">
        <v>-0.336734693877551</v>
      </c>
      <c r="Q23" s="115">
        <v>125</v>
      </c>
      <c r="R23" s="115">
        <v>190</v>
      </c>
      <c r="S23" s="114">
        <v>-0.342105263157895</v>
      </c>
      <c r="T23" s="115">
        <v>148</v>
      </c>
      <c r="U23" s="115">
        <v>190</v>
      </c>
      <c r="V23" s="114">
        <v>-0.221052631578947</v>
      </c>
      <c r="W23" s="115">
        <v>151</v>
      </c>
      <c r="X23" s="115">
        <v>193</v>
      </c>
      <c r="Y23" s="114">
        <v>-0.217616580310881</v>
      </c>
      <c r="Z23" s="115">
        <v>167</v>
      </c>
      <c r="AA23" s="115">
        <v>171</v>
      </c>
      <c r="AB23" s="114">
        <v>-0.0233918128654971</v>
      </c>
      <c r="AC23" s="115">
        <v>163</v>
      </c>
      <c r="AD23" s="115">
        <v>183</v>
      </c>
      <c r="AE23" s="114">
        <v>-0.109289617486339</v>
      </c>
      <c r="AF23" s="115">
        <v>145</v>
      </c>
      <c r="AG23" s="115">
        <v>182</v>
      </c>
      <c r="AH23" s="114">
        <v>-0.203296703296703</v>
      </c>
      <c r="AI23" s="115">
        <v>181</v>
      </c>
      <c r="AJ23" s="115">
        <v>190</v>
      </c>
      <c r="AK23" s="114">
        <v>-0.0473684210526316</v>
      </c>
      <c r="AL23" s="115">
        <v>1765</v>
      </c>
      <c r="AM23" s="93">
        <v>2195</v>
      </c>
      <c r="AN23" s="94">
        <v>-0.195899772209567</v>
      </c>
    </row>
    <row r="24" ht="22.5" customHeight="1" spans="1:40">
      <c r="A24" s="112" t="s">
        <v>325</v>
      </c>
      <c r="B24" s="113">
        <v>294</v>
      </c>
      <c r="C24" s="113">
        <v>335</v>
      </c>
      <c r="D24" s="114">
        <v>-0.122388059701493</v>
      </c>
      <c r="E24" s="115">
        <v>90</v>
      </c>
      <c r="F24" s="115">
        <v>237</v>
      </c>
      <c r="G24" s="114">
        <v>-0.620253164556962</v>
      </c>
      <c r="H24" s="115">
        <v>194</v>
      </c>
      <c r="I24" s="115">
        <v>365</v>
      </c>
      <c r="J24" s="114">
        <v>-0.468493150684932</v>
      </c>
      <c r="K24" s="115">
        <v>284</v>
      </c>
      <c r="L24" s="115">
        <v>401</v>
      </c>
      <c r="M24" s="114">
        <v>-0.291770573566085</v>
      </c>
      <c r="N24" s="115">
        <v>269</v>
      </c>
      <c r="O24" s="115">
        <v>353</v>
      </c>
      <c r="P24" s="114">
        <v>-0.237960339943343</v>
      </c>
      <c r="Q24" s="115">
        <v>293</v>
      </c>
      <c r="R24" s="115">
        <v>329</v>
      </c>
      <c r="S24" s="114">
        <v>-0.109422492401216</v>
      </c>
      <c r="T24" s="115">
        <v>287</v>
      </c>
      <c r="U24" s="115">
        <v>353</v>
      </c>
      <c r="V24" s="114">
        <v>-0.186968838526912</v>
      </c>
      <c r="W24" s="115">
        <v>278</v>
      </c>
      <c r="X24" s="115">
        <v>346</v>
      </c>
      <c r="Y24" s="114">
        <v>-0.196531791907514</v>
      </c>
      <c r="Z24" s="115">
        <v>323</v>
      </c>
      <c r="AA24" s="115">
        <v>383</v>
      </c>
      <c r="AB24" s="114">
        <v>-0.156657963446475</v>
      </c>
      <c r="AC24" s="115">
        <v>260</v>
      </c>
      <c r="AD24" s="115">
        <v>292</v>
      </c>
      <c r="AE24" s="114">
        <v>-0.10958904109589</v>
      </c>
      <c r="AF24" s="115">
        <v>308</v>
      </c>
      <c r="AG24" s="115">
        <v>353</v>
      </c>
      <c r="AH24" s="114">
        <v>-0.127478753541076</v>
      </c>
      <c r="AI24" s="115">
        <v>293</v>
      </c>
      <c r="AJ24" s="115">
        <v>339</v>
      </c>
      <c r="AK24" s="114">
        <v>-0.135693215339233</v>
      </c>
      <c r="AL24" s="115">
        <v>3173</v>
      </c>
      <c r="AM24" s="93">
        <v>4086</v>
      </c>
      <c r="AN24" s="94">
        <v>-0.223445912873226</v>
      </c>
    </row>
    <row r="25" ht="22.5" customHeight="1" spans="1:40">
      <c r="A25" s="112" t="s">
        <v>328</v>
      </c>
      <c r="B25" s="113">
        <v>44</v>
      </c>
      <c r="C25" s="113">
        <v>69</v>
      </c>
      <c r="D25" s="114">
        <v>-0.36231884057971</v>
      </c>
      <c r="E25" s="115">
        <v>18</v>
      </c>
      <c r="F25" s="115">
        <v>43</v>
      </c>
      <c r="G25" s="114">
        <v>-0.581395348837209</v>
      </c>
      <c r="H25" s="115">
        <v>27</v>
      </c>
      <c r="I25" s="115">
        <v>78</v>
      </c>
      <c r="J25" s="114">
        <v>-0.653846153846154</v>
      </c>
      <c r="K25" s="115">
        <v>61</v>
      </c>
      <c r="L25" s="115">
        <v>73</v>
      </c>
      <c r="M25" s="114">
        <v>-0.164383561643836</v>
      </c>
      <c r="N25" s="115">
        <v>55</v>
      </c>
      <c r="O25" s="115">
        <v>57</v>
      </c>
      <c r="P25" s="114">
        <v>-0.0350877192982456</v>
      </c>
      <c r="Q25" s="115">
        <v>49</v>
      </c>
      <c r="R25" s="115">
        <v>66</v>
      </c>
      <c r="S25" s="114">
        <v>-0.257575757575758</v>
      </c>
      <c r="T25" s="115">
        <v>63</v>
      </c>
      <c r="U25" s="115">
        <v>69</v>
      </c>
      <c r="V25" s="114">
        <v>-0.0869565217391304</v>
      </c>
      <c r="W25" s="115">
        <v>58</v>
      </c>
      <c r="X25" s="115">
        <v>88</v>
      </c>
      <c r="Y25" s="114">
        <v>-0.340909090909091</v>
      </c>
      <c r="Z25" s="115">
        <v>73</v>
      </c>
      <c r="AA25" s="115">
        <v>77</v>
      </c>
      <c r="AB25" s="114">
        <v>-0.051948051948052</v>
      </c>
      <c r="AC25" s="115">
        <v>58</v>
      </c>
      <c r="AD25" s="115">
        <v>71</v>
      </c>
      <c r="AE25" s="114">
        <v>-0.183098591549296</v>
      </c>
      <c r="AF25" s="115">
        <v>69</v>
      </c>
      <c r="AG25" s="115">
        <v>78</v>
      </c>
      <c r="AH25" s="114">
        <v>-0.115384615384615</v>
      </c>
      <c r="AI25" s="115">
        <v>75</v>
      </c>
      <c r="AJ25" s="115">
        <v>73</v>
      </c>
      <c r="AK25" s="114">
        <v>0.0273972602739726</v>
      </c>
      <c r="AL25" s="115">
        <v>650</v>
      </c>
      <c r="AM25" s="93">
        <v>842</v>
      </c>
      <c r="AN25" s="94">
        <v>-0.228028503562945</v>
      </c>
    </row>
    <row r="26" ht="22.5" customHeight="1" spans="1:40">
      <c r="A26" s="112" t="s">
        <v>55</v>
      </c>
      <c r="B26" s="113">
        <v>615</v>
      </c>
      <c r="C26" s="113">
        <v>707</v>
      </c>
      <c r="D26" s="114">
        <v>-0.13012729844413</v>
      </c>
      <c r="E26" s="115">
        <v>304</v>
      </c>
      <c r="F26" s="115">
        <v>549</v>
      </c>
      <c r="G26" s="114">
        <v>-0.446265938069217</v>
      </c>
      <c r="H26" s="115">
        <v>437</v>
      </c>
      <c r="I26" s="115">
        <v>758</v>
      </c>
      <c r="J26" s="114">
        <v>-0.423482849604222</v>
      </c>
      <c r="K26" s="115">
        <v>464</v>
      </c>
      <c r="L26" s="115">
        <v>702</v>
      </c>
      <c r="M26" s="114">
        <v>-0.339031339031339</v>
      </c>
      <c r="N26" s="115">
        <v>438</v>
      </c>
      <c r="O26" s="115">
        <v>703</v>
      </c>
      <c r="P26" s="114">
        <v>-0.376955903271693</v>
      </c>
      <c r="Q26" s="115">
        <v>531</v>
      </c>
      <c r="R26" s="115">
        <v>713</v>
      </c>
      <c r="S26" s="114">
        <v>-0.255259467040673</v>
      </c>
      <c r="T26" s="115">
        <v>607</v>
      </c>
      <c r="U26" s="115">
        <v>756</v>
      </c>
      <c r="V26" s="114">
        <v>-0.197089947089947</v>
      </c>
      <c r="W26" s="115">
        <v>621</v>
      </c>
      <c r="X26" s="115">
        <v>666</v>
      </c>
      <c r="Y26" s="114">
        <v>-0.0675675675675676</v>
      </c>
      <c r="Z26" s="115">
        <v>588</v>
      </c>
      <c r="AA26" s="115">
        <v>696</v>
      </c>
      <c r="AB26" s="114">
        <v>-0.155172413793103</v>
      </c>
      <c r="AC26" s="115">
        <v>541</v>
      </c>
      <c r="AD26" s="115">
        <v>668</v>
      </c>
      <c r="AE26" s="114">
        <v>-0.190119760479042</v>
      </c>
      <c r="AF26" s="115">
        <v>598</v>
      </c>
      <c r="AG26" s="115">
        <v>714</v>
      </c>
      <c r="AH26" s="114">
        <v>-0.162464985994398</v>
      </c>
      <c r="AI26" s="115">
        <v>635</v>
      </c>
      <c r="AJ26" s="115">
        <v>704</v>
      </c>
      <c r="AK26" s="114">
        <v>-0.0980113636363636</v>
      </c>
      <c r="AL26" s="115">
        <v>6379</v>
      </c>
      <c r="AM26" s="93">
        <v>8336</v>
      </c>
      <c r="AN26" s="94">
        <v>-0.234764875239923</v>
      </c>
    </row>
    <row r="27" s="99" customFormat="1" ht="22.5" customHeight="1" spans="1:40">
      <c r="A27" s="112" t="s">
        <v>373</v>
      </c>
      <c r="B27" s="113">
        <v>121</v>
      </c>
      <c r="C27" s="113">
        <v>153</v>
      </c>
      <c r="D27" s="114">
        <v>-0.209150326797386</v>
      </c>
      <c r="E27" s="115">
        <v>1</v>
      </c>
      <c r="F27" s="115">
        <v>102</v>
      </c>
      <c r="G27" s="114">
        <v>-0.990196078431373</v>
      </c>
      <c r="H27" s="115">
        <v>70</v>
      </c>
      <c r="I27" s="115">
        <v>176</v>
      </c>
      <c r="J27" s="114">
        <v>-0.602272727272727</v>
      </c>
      <c r="K27" s="115">
        <v>156</v>
      </c>
      <c r="L27" s="115">
        <v>179</v>
      </c>
      <c r="M27" s="114">
        <v>-0.128491620111732</v>
      </c>
      <c r="N27" s="115">
        <v>132</v>
      </c>
      <c r="O27" s="115">
        <v>197</v>
      </c>
      <c r="P27" s="114">
        <v>-0.32994923857868</v>
      </c>
      <c r="Q27" s="115">
        <v>130</v>
      </c>
      <c r="R27" s="115">
        <v>159</v>
      </c>
      <c r="S27" s="114">
        <v>-0.182389937106918</v>
      </c>
      <c r="T27" s="115">
        <v>140</v>
      </c>
      <c r="U27" s="115">
        <v>199</v>
      </c>
      <c r="V27" s="114">
        <v>-0.296482412060302</v>
      </c>
      <c r="W27" s="115">
        <v>152</v>
      </c>
      <c r="X27" s="115">
        <v>186</v>
      </c>
      <c r="Y27" s="114">
        <v>-0.182795698924731</v>
      </c>
      <c r="Z27" s="115">
        <v>138</v>
      </c>
      <c r="AA27" s="115">
        <v>192</v>
      </c>
      <c r="AB27" s="114">
        <v>-0.28125</v>
      </c>
      <c r="AC27" s="115">
        <v>112</v>
      </c>
      <c r="AD27" s="115">
        <v>134</v>
      </c>
      <c r="AE27" s="114">
        <v>-0.164179104477612</v>
      </c>
      <c r="AF27" s="115">
        <v>133</v>
      </c>
      <c r="AG27" s="115">
        <v>149</v>
      </c>
      <c r="AH27" s="114">
        <v>-0.10738255033557</v>
      </c>
      <c r="AI27" s="115">
        <v>163</v>
      </c>
      <c r="AJ27" s="115">
        <v>140</v>
      </c>
      <c r="AK27" s="114">
        <v>0.164285714285714</v>
      </c>
      <c r="AL27" s="115">
        <v>1448</v>
      </c>
      <c r="AM27" s="93">
        <v>1966</v>
      </c>
      <c r="AN27" s="94">
        <v>-0.263479145473042</v>
      </c>
    </row>
    <row r="28" ht="22.5" customHeight="1" spans="1:40">
      <c r="A28" s="112" t="s">
        <v>434</v>
      </c>
      <c r="B28" s="113">
        <v>197</v>
      </c>
      <c r="C28" s="113">
        <v>217</v>
      </c>
      <c r="D28" s="114">
        <v>-0.0921658986175115</v>
      </c>
      <c r="E28" s="115">
        <v>45</v>
      </c>
      <c r="F28" s="115">
        <v>163</v>
      </c>
      <c r="G28" s="114">
        <v>-0.723926380368098</v>
      </c>
      <c r="H28" s="115">
        <v>144</v>
      </c>
      <c r="I28" s="115">
        <v>206</v>
      </c>
      <c r="J28" s="114">
        <v>-0.300970873786408</v>
      </c>
      <c r="K28" s="115">
        <v>184</v>
      </c>
      <c r="L28" s="115">
        <v>261</v>
      </c>
      <c r="M28" s="114">
        <v>-0.295019157088123</v>
      </c>
      <c r="N28" s="115">
        <v>208</v>
      </c>
      <c r="O28" s="115">
        <v>258</v>
      </c>
      <c r="P28" s="114">
        <v>-0.193798449612403</v>
      </c>
      <c r="Q28" s="115">
        <v>181</v>
      </c>
      <c r="R28" s="115">
        <v>257</v>
      </c>
      <c r="S28" s="114">
        <v>-0.295719844357977</v>
      </c>
      <c r="T28" s="115">
        <v>207</v>
      </c>
      <c r="U28" s="115">
        <v>276</v>
      </c>
      <c r="V28" s="114">
        <v>-0.25</v>
      </c>
      <c r="W28" s="115">
        <v>171</v>
      </c>
      <c r="X28" s="115">
        <v>285</v>
      </c>
      <c r="Y28" s="114">
        <v>-0.4</v>
      </c>
      <c r="Z28" s="115">
        <v>178</v>
      </c>
      <c r="AA28" s="115">
        <v>244</v>
      </c>
      <c r="AB28" s="114">
        <v>-0.270491803278689</v>
      </c>
      <c r="AC28" s="115">
        <v>174</v>
      </c>
      <c r="AD28" s="115">
        <v>226</v>
      </c>
      <c r="AE28" s="114">
        <v>-0.230088495575221</v>
      </c>
      <c r="AF28" s="115">
        <v>176</v>
      </c>
      <c r="AG28" s="115">
        <v>211</v>
      </c>
      <c r="AH28" s="114">
        <v>-0.165876777251185</v>
      </c>
      <c r="AI28" s="115">
        <v>193</v>
      </c>
      <c r="AJ28" s="115">
        <v>217</v>
      </c>
      <c r="AK28" s="114">
        <v>-0.110599078341014</v>
      </c>
      <c r="AL28" s="115">
        <v>2058</v>
      </c>
      <c r="AM28" s="93">
        <v>2821</v>
      </c>
      <c r="AN28" s="94">
        <v>-0.270471464019851</v>
      </c>
    </row>
    <row r="29" ht="22.5" customHeight="1" spans="1:40">
      <c r="A29" s="112" t="s">
        <v>435</v>
      </c>
      <c r="B29" s="113">
        <v>60</v>
      </c>
      <c r="C29" s="113">
        <v>78</v>
      </c>
      <c r="D29" s="114">
        <v>-0.230769230769231</v>
      </c>
      <c r="E29" s="115">
        <v>7</v>
      </c>
      <c r="F29" s="115">
        <v>49</v>
      </c>
      <c r="G29" s="114">
        <v>-0.857142857142857</v>
      </c>
      <c r="H29" s="115">
        <v>42</v>
      </c>
      <c r="I29" s="115">
        <v>85</v>
      </c>
      <c r="J29" s="114">
        <v>-0.505882352941176</v>
      </c>
      <c r="K29" s="115">
        <v>69</v>
      </c>
      <c r="L29" s="115">
        <v>85</v>
      </c>
      <c r="M29" s="114">
        <v>-0.188235294117647</v>
      </c>
      <c r="N29" s="115">
        <v>44</v>
      </c>
      <c r="O29" s="115">
        <v>76</v>
      </c>
      <c r="P29" s="114">
        <v>-0.421052631578947</v>
      </c>
      <c r="Q29" s="115">
        <v>55</v>
      </c>
      <c r="R29" s="115">
        <v>77</v>
      </c>
      <c r="S29" s="114">
        <v>-0.285714285714286</v>
      </c>
      <c r="T29" s="115">
        <v>59</v>
      </c>
      <c r="U29" s="115">
        <v>76</v>
      </c>
      <c r="V29" s="114">
        <v>-0.223684210526316</v>
      </c>
      <c r="W29" s="115">
        <v>69</v>
      </c>
      <c r="X29" s="115">
        <v>79</v>
      </c>
      <c r="Y29" s="114">
        <v>-0.126582278481013</v>
      </c>
      <c r="Z29" s="115">
        <v>75</v>
      </c>
      <c r="AA29" s="115">
        <v>82</v>
      </c>
      <c r="AB29" s="114">
        <v>-0.0853658536585366</v>
      </c>
      <c r="AC29" s="115">
        <v>49</v>
      </c>
      <c r="AD29" s="115">
        <v>60</v>
      </c>
      <c r="AE29" s="114">
        <v>-0.183333333333333</v>
      </c>
      <c r="AF29" s="115">
        <v>72</v>
      </c>
      <c r="AG29" s="115">
        <v>98</v>
      </c>
      <c r="AH29" s="114">
        <v>-0.26530612244898</v>
      </c>
      <c r="AI29" s="115">
        <v>58</v>
      </c>
      <c r="AJ29" s="115">
        <v>82</v>
      </c>
      <c r="AK29" s="114">
        <v>-0.292682926829268</v>
      </c>
      <c r="AL29" s="115">
        <v>659</v>
      </c>
      <c r="AM29" s="93">
        <v>927</v>
      </c>
      <c r="AN29" s="94">
        <v>-0.289104638619202</v>
      </c>
    </row>
    <row r="30" ht="22.5" customHeight="1" spans="1:40">
      <c r="A30" s="112" t="s">
        <v>436</v>
      </c>
      <c r="B30" s="113">
        <v>46</v>
      </c>
      <c r="C30" s="113">
        <v>28</v>
      </c>
      <c r="D30" s="114">
        <v>0.642857142857143</v>
      </c>
      <c r="E30" s="115">
        <v>0</v>
      </c>
      <c r="F30" s="115">
        <v>17</v>
      </c>
      <c r="G30" s="114">
        <v>-1</v>
      </c>
      <c r="H30" s="115">
        <v>12</v>
      </c>
      <c r="I30" s="115">
        <v>27</v>
      </c>
      <c r="J30" s="114">
        <v>-0.555555555555556</v>
      </c>
      <c r="K30" s="115">
        <v>24</v>
      </c>
      <c r="L30" s="115">
        <v>27</v>
      </c>
      <c r="M30" s="114">
        <v>-0.111111111111111</v>
      </c>
      <c r="N30" s="115">
        <v>21</v>
      </c>
      <c r="O30" s="115">
        <v>35</v>
      </c>
      <c r="P30" s="114">
        <v>-0.4</v>
      </c>
      <c r="Q30" s="115">
        <v>23</v>
      </c>
      <c r="R30" s="115">
        <v>53</v>
      </c>
      <c r="S30" s="114">
        <v>-0.566037735849057</v>
      </c>
      <c r="T30" s="115">
        <v>52</v>
      </c>
      <c r="U30" s="115">
        <v>72</v>
      </c>
      <c r="V30" s="114">
        <v>-0.277777777777778</v>
      </c>
      <c r="W30" s="115">
        <v>54</v>
      </c>
      <c r="X30" s="115">
        <v>63</v>
      </c>
      <c r="Y30" s="114">
        <v>-0.142857142857143</v>
      </c>
      <c r="Z30" s="115">
        <v>28</v>
      </c>
      <c r="AA30" s="115">
        <v>54</v>
      </c>
      <c r="AB30" s="114">
        <v>-0.481481481481481</v>
      </c>
      <c r="AC30" s="115">
        <v>24</v>
      </c>
      <c r="AD30" s="115">
        <v>42</v>
      </c>
      <c r="AE30" s="114">
        <v>-0.428571428571429</v>
      </c>
      <c r="AF30" s="115">
        <v>23</v>
      </c>
      <c r="AG30" s="115">
        <v>39</v>
      </c>
      <c r="AH30" s="114">
        <v>-0.41025641025641</v>
      </c>
      <c r="AI30" s="115">
        <v>25</v>
      </c>
      <c r="AJ30" s="115">
        <v>29</v>
      </c>
      <c r="AK30" s="114">
        <v>-0.137931034482759</v>
      </c>
      <c r="AL30" s="115">
        <v>332</v>
      </c>
      <c r="AM30" s="93">
        <v>486</v>
      </c>
      <c r="AN30" s="94">
        <v>-0.316872427983539</v>
      </c>
    </row>
    <row r="31" ht="22.5" customHeight="1" spans="1:40">
      <c r="A31" s="112" t="s">
        <v>79</v>
      </c>
      <c r="B31" s="113">
        <v>282</v>
      </c>
      <c r="C31" s="113">
        <v>323</v>
      </c>
      <c r="D31" s="114">
        <v>-0.126934984520124</v>
      </c>
      <c r="E31" s="115">
        <v>64</v>
      </c>
      <c r="F31" s="115">
        <v>258</v>
      </c>
      <c r="G31" s="114">
        <v>-0.751937984496124</v>
      </c>
      <c r="H31" s="115">
        <v>100</v>
      </c>
      <c r="I31" s="115">
        <v>346</v>
      </c>
      <c r="J31" s="114">
        <v>-0.710982658959538</v>
      </c>
      <c r="K31" s="115">
        <v>158</v>
      </c>
      <c r="L31" s="115">
        <v>320</v>
      </c>
      <c r="M31" s="114">
        <v>-0.50625</v>
      </c>
      <c r="N31" s="115">
        <v>186</v>
      </c>
      <c r="O31" s="115">
        <v>336</v>
      </c>
      <c r="P31" s="114">
        <v>-0.446428571428571</v>
      </c>
      <c r="Q31" s="115">
        <v>218</v>
      </c>
      <c r="R31" s="115">
        <v>321</v>
      </c>
      <c r="S31" s="114">
        <v>-0.320872274143302</v>
      </c>
      <c r="T31" s="115">
        <v>180</v>
      </c>
      <c r="U31" s="115">
        <v>318</v>
      </c>
      <c r="V31" s="114">
        <v>-0.433962264150943</v>
      </c>
      <c r="W31" s="115">
        <v>213</v>
      </c>
      <c r="X31" s="115">
        <v>302</v>
      </c>
      <c r="Y31" s="114">
        <v>-0.294701986754967</v>
      </c>
      <c r="Z31" s="115">
        <v>262</v>
      </c>
      <c r="AA31" s="115">
        <v>312</v>
      </c>
      <c r="AB31" s="114">
        <v>-0.16025641025641</v>
      </c>
      <c r="AC31" s="115">
        <v>213</v>
      </c>
      <c r="AD31" s="115">
        <v>308</v>
      </c>
      <c r="AE31" s="114">
        <v>-0.308441558441558</v>
      </c>
      <c r="AF31" s="115">
        <v>222</v>
      </c>
      <c r="AG31" s="115">
        <v>360</v>
      </c>
      <c r="AH31" s="114">
        <v>-0.383333333333333</v>
      </c>
      <c r="AI31" s="115">
        <v>244</v>
      </c>
      <c r="AJ31" s="115">
        <v>313</v>
      </c>
      <c r="AK31" s="114">
        <v>-0.220447284345048</v>
      </c>
      <c r="AL31" s="115">
        <v>2342</v>
      </c>
      <c r="AM31" s="93">
        <v>3817</v>
      </c>
      <c r="AN31" s="94">
        <v>-0.386429132826827</v>
      </c>
    </row>
    <row r="32" ht="22.5" customHeight="1" spans="1:40">
      <c r="A32" s="112" t="s">
        <v>73</v>
      </c>
      <c r="B32" s="113">
        <v>42</v>
      </c>
      <c r="C32" s="113">
        <v>40</v>
      </c>
      <c r="D32" s="114">
        <v>0.05</v>
      </c>
      <c r="E32" s="115">
        <v>0</v>
      </c>
      <c r="F32" s="115">
        <v>35</v>
      </c>
      <c r="G32" s="114">
        <v>-1</v>
      </c>
      <c r="H32" s="115">
        <v>8</v>
      </c>
      <c r="I32" s="115">
        <v>40</v>
      </c>
      <c r="J32" s="114">
        <v>-0.8</v>
      </c>
      <c r="K32" s="115">
        <v>25</v>
      </c>
      <c r="L32" s="115">
        <v>46</v>
      </c>
      <c r="M32" s="114">
        <v>-0.456521739130435</v>
      </c>
      <c r="N32" s="115">
        <v>26</v>
      </c>
      <c r="O32" s="115">
        <v>45</v>
      </c>
      <c r="P32" s="114">
        <v>-0.422222222222222</v>
      </c>
      <c r="Q32" s="115">
        <v>29</v>
      </c>
      <c r="R32" s="115">
        <v>46</v>
      </c>
      <c r="S32" s="114">
        <v>-0.369565217391304</v>
      </c>
      <c r="T32" s="115">
        <v>36</v>
      </c>
      <c r="U32" s="115">
        <v>48</v>
      </c>
      <c r="V32" s="114">
        <v>-0.25</v>
      </c>
      <c r="W32" s="115">
        <v>33</v>
      </c>
      <c r="X32" s="115">
        <v>54</v>
      </c>
      <c r="Y32" s="114">
        <v>-0.388888888888889</v>
      </c>
      <c r="Z32" s="115">
        <v>33</v>
      </c>
      <c r="AA32" s="115">
        <v>45</v>
      </c>
      <c r="AB32" s="114">
        <v>-0.266666666666667</v>
      </c>
      <c r="AC32" s="115">
        <v>14</v>
      </c>
      <c r="AD32" s="115">
        <v>38</v>
      </c>
      <c r="AE32" s="114">
        <v>-0.631578947368421</v>
      </c>
      <c r="AF32" s="115">
        <v>34</v>
      </c>
      <c r="AG32" s="115">
        <v>47</v>
      </c>
      <c r="AH32" s="114">
        <v>-0.276595744680851</v>
      </c>
      <c r="AI32" s="115">
        <v>35</v>
      </c>
      <c r="AJ32" s="115">
        <v>49</v>
      </c>
      <c r="AK32" s="114">
        <v>-0.285714285714286</v>
      </c>
      <c r="AL32" s="115">
        <v>315</v>
      </c>
      <c r="AM32" s="93">
        <v>533</v>
      </c>
      <c r="AN32" s="94">
        <v>-0.409005628517824</v>
      </c>
    </row>
    <row r="33" ht="22.5" customHeight="1" spans="1:40">
      <c r="A33" s="112" t="s">
        <v>18</v>
      </c>
      <c r="B33" s="113">
        <v>66</v>
      </c>
      <c r="C33" s="113">
        <v>59</v>
      </c>
      <c r="D33" s="114">
        <v>0.11864406779661</v>
      </c>
      <c r="E33" s="115">
        <v>7</v>
      </c>
      <c r="F33" s="115">
        <v>48</v>
      </c>
      <c r="G33" s="114">
        <v>-0.854166666666667</v>
      </c>
      <c r="H33" s="115">
        <v>30</v>
      </c>
      <c r="I33" s="115">
        <v>73</v>
      </c>
      <c r="J33" s="114">
        <v>-0.589041095890411</v>
      </c>
      <c r="K33" s="115">
        <v>44</v>
      </c>
      <c r="L33" s="115">
        <v>68</v>
      </c>
      <c r="M33" s="114">
        <v>-0.352941176470588</v>
      </c>
      <c r="N33" s="115">
        <v>32</v>
      </c>
      <c r="O33" s="115">
        <v>53</v>
      </c>
      <c r="P33" s="114">
        <v>-0.39622641509434</v>
      </c>
      <c r="Q33" s="115">
        <v>37</v>
      </c>
      <c r="R33" s="115">
        <v>65</v>
      </c>
      <c r="S33" s="114">
        <v>-0.430769230769231</v>
      </c>
      <c r="T33" s="115">
        <v>52</v>
      </c>
      <c r="U33" s="115">
        <v>67</v>
      </c>
      <c r="V33" s="114">
        <v>-0.223880597014925</v>
      </c>
      <c r="W33" s="115">
        <v>38</v>
      </c>
      <c r="X33" s="115">
        <v>75</v>
      </c>
      <c r="Y33" s="114">
        <v>-0.493333333333333</v>
      </c>
      <c r="Z33" s="115">
        <v>52</v>
      </c>
      <c r="AA33" s="115">
        <v>58</v>
      </c>
      <c r="AB33" s="114">
        <v>-0.103448275862069</v>
      </c>
      <c r="AC33" s="115">
        <v>21</v>
      </c>
      <c r="AD33" s="115">
        <v>64</v>
      </c>
      <c r="AE33" s="114">
        <v>-0.671875</v>
      </c>
      <c r="AF33" s="115">
        <v>20</v>
      </c>
      <c r="AG33" s="115">
        <v>81</v>
      </c>
      <c r="AH33" s="114">
        <v>-0.753086419753086</v>
      </c>
      <c r="AI33" s="115">
        <v>27</v>
      </c>
      <c r="AJ33" s="115">
        <v>64</v>
      </c>
      <c r="AK33" s="114">
        <v>-0.578125</v>
      </c>
      <c r="AL33" s="115">
        <v>426</v>
      </c>
      <c r="AM33" s="93">
        <v>775</v>
      </c>
      <c r="AN33" s="94">
        <v>-0.450322580645161</v>
      </c>
    </row>
    <row r="34" ht="22.5" customHeight="1" spans="1:40">
      <c r="A34" s="112" t="s">
        <v>8</v>
      </c>
      <c r="B34" s="113">
        <v>309</v>
      </c>
      <c r="C34" s="113">
        <v>355</v>
      </c>
      <c r="D34" s="114">
        <v>-0.129577464788732</v>
      </c>
      <c r="E34" s="115">
        <v>92</v>
      </c>
      <c r="F34" s="115">
        <v>286</v>
      </c>
      <c r="G34" s="114">
        <v>-0.678321678321678</v>
      </c>
      <c r="H34" s="115">
        <v>111</v>
      </c>
      <c r="I34" s="115">
        <v>340</v>
      </c>
      <c r="J34" s="114">
        <v>-0.673529411764706</v>
      </c>
      <c r="K34" s="115">
        <v>116</v>
      </c>
      <c r="L34" s="115">
        <v>354</v>
      </c>
      <c r="M34" s="114">
        <v>-0.672316384180791</v>
      </c>
      <c r="N34" s="115">
        <v>104</v>
      </c>
      <c r="O34" s="115">
        <v>304</v>
      </c>
      <c r="P34" s="114">
        <v>-0.657894736842105</v>
      </c>
      <c r="Q34" s="115">
        <v>101</v>
      </c>
      <c r="R34" s="115">
        <v>265</v>
      </c>
      <c r="S34" s="114">
        <v>-0.618867924528302</v>
      </c>
      <c r="T34" s="115">
        <v>98</v>
      </c>
      <c r="U34" s="115">
        <v>290</v>
      </c>
      <c r="V34" s="114">
        <v>-0.662068965517241</v>
      </c>
      <c r="W34" s="115">
        <v>121</v>
      </c>
      <c r="X34" s="115">
        <v>309</v>
      </c>
      <c r="Y34" s="114">
        <v>-0.608414239482201</v>
      </c>
      <c r="Z34" s="115">
        <v>112</v>
      </c>
      <c r="AA34" s="115">
        <v>285</v>
      </c>
      <c r="AB34" s="114">
        <v>-0.607017543859649</v>
      </c>
      <c r="AC34" s="115">
        <v>159</v>
      </c>
      <c r="AD34" s="115">
        <v>297</v>
      </c>
      <c r="AE34" s="114">
        <v>-0.464646464646465</v>
      </c>
      <c r="AF34" s="115">
        <v>237</v>
      </c>
      <c r="AG34" s="115">
        <v>338</v>
      </c>
      <c r="AH34" s="114">
        <v>-0.298816568047337</v>
      </c>
      <c r="AI34" s="115">
        <v>231</v>
      </c>
      <c r="AJ34" s="115">
        <v>328</v>
      </c>
      <c r="AK34" s="114">
        <v>-0.295731707317073</v>
      </c>
      <c r="AL34" s="115">
        <v>1791</v>
      </c>
      <c r="AM34" s="93">
        <v>3751</v>
      </c>
      <c r="AN34" s="94">
        <v>-0.522527326046388</v>
      </c>
    </row>
    <row r="35" ht="22.5" customHeight="1" spans="1:40">
      <c r="A35" s="116" t="s">
        <v>437</v>
      </c>
      <c r="B35" s="117"/>
      <c r="C35" s="117"/>
      <c r="D35" s="118"/>
      <c r="E35" s="119"/>
      <c r="F35" s="119"/>
      <c r="G35" s="118"/>
      <c r="H35" s="119"/>
      <c r="I35" s="119"/>
      <c r="J35" s="118"/>
      <c r="K35" s="119"/>
      <c r="L35" s="119"/>
      <c r="M35" s="118"/>
      <c r="N35" s="119"/>
      <c r="O35" s="119"/>
      <c r="P35" s="118"/>
      <c r="Q35" s="119"/>
      <c r="R35" s="119"/>
      <c r="S35" s="118"/>
      <c r="T35" s="119"/>
      <c r="U35" s="119"/>
      <c r="V35" s="118"/>
      <c r="W35" s="119"/>
      <c r="X35" s="119"/>
      <c r="Y35" s="118"/>
      <c r="Z35" s="119"/>
      <c r="AA35" s="119"/>
      <c r="AB35" s="118"/>
      <c r="AC35" s="119">
        <v>5</v>
      </c>
      <c r="AD35" s="119" t="s">
        <v>438</v>
      </c>
      <c r="AE35" s="95" t="s">
        <v>438</v>
      </c>
      <c r="AF35" s="119">
        <v>50</v>
      </c>
      <c r="AG35" s="119"/>
      <c r="AH35" s="95" t="s">
        <v>438</v>
      </c>
      <c r="AI35" s="119">
        <v>42</v>
      </c>
      <c r="AJ35" s="95" t="s">
        <v>438</v>
      </c>
      <c r="AK35" s="95" t="s">
        <v>438</v>
      </c>
      <c r="AL35" s="119">
        <v>97</v>
      </c>
      <c r="AM35" s="95" t="s">
        <v>438</v>
      </c>
      <c r="AN35" s="95" t="s">
        <v>438</v>
      </c>
    </row>
    <row r="36" ht="22.5" customHeight="1" spans="1:40">
      <c r="A36" s="120" t="s">
        <v>439</v>
      </c>
      <c r="B36" s="121">
        <v>6836</v>
      </c>
      <c r="C36" s="121">
        <v>7222</v>
      </c>
      <c r="D36" s="122">
        <v>-0.0534477983937967</v>
      </c>
      <c r="E36" s="123">
        <v>1990</v>
      </c>
      <c r="F36" s="123">
        <v>5285</v>
      </c>
      <c r="G36" s="122">
        <v>-0.623462630085147</v>
      </c>
      <c r="H36" s="123">
        <v>4321</v>
      </c>
      <c r="I36" s="123">
        <v>7829</v>
      </c>
      <c r="J36" s="122">
        <v>-0.448077659982118</v>
      </c>
      <c r="K36" s="123">
        <v>6252</v>
      </c>
      <c r="L36" s="123">
        <v>7818</v>
      </c>
      <c r="M36" s="122">
        <v>-0.200306983883346</v>
      </c>
      <c r="N36" s="123">
        <v>6081</v>
      </c>
      <c r="O36" s="123">
        <v>7665</v>
      </c>
      <c r="P36" s="122">
        <v>-0.20665362035225</v>
      </c>
      <c r="Q36" s="123">
        <v>6709</v>
      </c>
      <c r="R36" s="123">
        <v>7519</v>
      </c>
      <c r="S36" s="122">
        <v>-0.107727091368533</v>
      </c>
      <c r="T36" s="123">
        <v>7196</v>
      </c>
      <c r="U36" s="123">
        <v>8233</v>
      </c>
      <c r="V36" s="122">
        <v>-0.125956516458156</v>
      </c>
      <c r="W36" s="123">
        <v>7259</v>
      </c>
      <c r="X36" s="123">
        <v>8016</v>
      </c>
      <c r="Y36" s="122">
        <v>-0.094436127744511</v>
      </c>
      <c r="Z36" s="123">
        <v>7953</v>
      </c>
      <c r="AA36" s="123">
        <v>8066</v>
      </c>
      <c r="AB36" s="122">
        <v>-0.014009422266303</v>
      </c>
      <c r="AC36" s="123">
        <v>6889</v>
      </c>
      <c r="AD36" s="123">
        <v>7323</v>
      </c>
      <c r="AE36" s="122">
        <v>-0.0592653284173153</v>
      </c>
      <c r="AF36" s="123">
        <v>7789</v>
      </c>
      <c r="AG36" s="123">
        <v>8325</v>
      </c>
      <c r="AH36" s="122">
        <v>-0.0643843843843844</v>
      </c>
      <c r="AI36" s="123">
        <v>8134</v>
      </c>
      <c r="AJ36" s="123">
        <v>8301</v>
      </c>
      <c r="AK36" s="122">
        <v>-0.0201180580652933</v>
      </c>
      <c r="AL36" s="123">
        <v>77409</v>
      </c>
      <c r="AM36" s="123">
        <v>91602</v>
      </c>
      <c r="AN36" s="98">
        <v>-0.154942031833366</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36"/>
  <sheetViews>
    <sheetView workbookViewId="0">
      <selection activeCell="A8" sqref="A8"/>
    </sheetView>
  </sheetViews>
  <sheetFormatPr defaultColWidth="8.8" defaultRowHeight="14.25"/>
  <cols>
    <col min="1" max="1" width="17.6" style="63" customWidth="1"/>
    <col min="2" max="3" width="20.6" style="63" hidden="1" customWidth="1"/>
    <col min="4" max="4" width="22.4" style="63" hidden="1" customWidth="1"/>
    <col min="5" max="5" width="21.6" style="63" hidden="1" customWidth="1"/>
    <col min="6" max="6" width="22.6" style="63" hidden="1" customWidth="1"/>
    <col min="7" max="8" width="10.5" style="63" hidden="1" customWidth="1"/>
    <col min="9" max="9" width="18.7" style="63" hidden="1" customWidth="1"/>
    <col min="10" max="13" width="22.6" style="63" hidden="1" customWidth="1"/>
    <col min="14" max="14" width="11.6" style="63" hidden="1" customWidth="1"/>
    <col min="15" max="15" width="8.8" style="63" hidden="1" customWidth="1"/>
    <col min="16" max="19" width="20.6" style="63" hidden="1" customWidth="1"/>
    <col min="20" max="20" width="23.3" style="63" hidden="1" customWidth="1"/>
    <col min="21" max="21" width="23.2" style="63" hidden="1" customWidth="1"/>
    <col min="22" max="23" width="21.6" style="63" hidden="1" customWidth="1"/>
    <col min="24" max="25" width="22.6" style="63" hidden="1" customWidth="1"/>
    <col min="26" max="26" width="11.4" style="63" hidden="1" customWidth="1"/>
    <col min="27" max="27" width="10.1" style="63" hidden="1" customWidth="1"/>
    <col min="28" max="28" width="13.6" style="63" hidden="1" customWidth="1"/>
    <col min="29" max="29" width="14.6" style="63" hidden="1" customWidth="1"/>
    <col min="30" max="30" width="8.8" style="63" hidden="1" customWidth="1"/>
    <col min="31" max="32" width="18.7" style="63" hidden="1" customWidth="1"/>
    <col min="33" max="40" width="22.6" style="63" hidden="1" customWidth="1"/>
    <col min="41" max="43" width="11.6" style="63" hidden="1" customWidth="1"/>
    <col min="44" max="45" width="11.6" style="63" customWidth="1"/>
    <col min="46" max="48" width="8.8" style="63"/>
    <col min="49" max="49" width="8.8" style="63" hidden="1" customWidth="1"/>
    <col min="50" max="16384" width="8.8" style="63"/>
  </cols>
  <sheetData>
    <row r="1" ht="39" customHeight="1" spans="1:1">
      <c r="A1" s="105" t="s">
        <v>440</v>
      </c>
    </row>
    <row r="2" s="61" customFormat="1" ht="28.05" customHeight="1" spans="1:49">
      <c r="A2" s="75" t="s">
        <v>441</v>
      </c>
      <c r="B2" s="139">
        <v>43466</v>
      </c>
      <c r="C2" s="139">
        <v>43497</v>
      </c>
      <c r="D2" s="139">
        <v>43525</v>
      </c>
      <c r="E2" s="139">
        <v>43556</v>
      </c>
      <c r="F2" s="139">
        <v>43586</v>
      </c>
      <c r="G2" s="139">
        <v>43617</v>
      </c>
      <c r="H2" s="139" t="s">
        <v>442</v>
      </c>
      <c r="I2" s="139">
        <v>43647</v>
      </c>
      <c r="J2" s="139">
        <v>43678</v>
      </c>
      <c r="K2" s="139">
        <v>43709</v>
      </c>
      <c r="L2" s="139">
        <v>43739</v>
      </c>
      <c r="M2" s="139">
        <v>43770</v>
      </c>
      <c r="N2" s="139">
        <v>43800</v>
      </c>
      <c r="O2" s="34" t="s">
        <v>443</v>
      </c>
      <c r="P2" s="139">
        <v>43831</v>
      </c>
      <c r="Q2" s="139" t="s">
        <v>415</v>
      </c>
      <c r="R2" s="139">
        <v>43862</v>
      </c>
      <c r="S2" s="141" t="s">
        <v>415</v>
      </c>
      <c r="T2" s="139">
        <v>43891</v>
      </c>
      <c r="U2" s="141" t="s">
        <v>415</v>
      </c>
      <c r="V2" s="139">
        <v>43922</v>
      </c>
      <c r="W2" s="141" t="s">
        <v>415</v>
      </c>
      <c r="X2" s="139">
        <v>43952</v>
      </c>
      <c r="Y2" s="141" t="s">
        <v>415</v>
      </c>
      <c r="Z2" s="142">
        <v>43983</v>
      </c>
      <c r="AA2" s="141" t="s">
        <v>415</v>
      </c>
      <c r="AB2" s="139" t="s">
        <v>442</v>
      </c>
      <c r="AC2" s="142" t="s">
        <v>444</v>
      </c>
      <c r="AD2" s="141" t="s">
        <v>415</v>
      </c>
      <c r="AE2" s="142">
        <v>44013</v>
      </c>
      <c r="AF2" s="141" t="s">
        <v>415</v>
      </c>
      <c r="AG2" s="142">
        <v>44044</v>
      </c>
      <c r="AH2" s="141" t="s">
        <v>415</v>
      </c>
      <c r="AI2" s="142">
        <v>44075</v>
      </c>
      <c r="AJ2" s="141" t="s">
        <v>415</v>
      </c>
      <c r="AK2" s="142">
        <v>44105</v>
      </c>
      <c r="AL2" s="141" t="s">
        <v>415</v>
      </c>
      <c r="AM2" s="142">
        <v>44136</v>
      </c>
      <c r="AN2" s="141" t="s">
        <v>415</v>
      </c>
      <c r="AO2" s="142">
        <v>44166</v>
      </c>
      <c r="AP2" s="141" t="s">
        <v>415</v>
      </c>
      <c r="AQ2" s="34" t="s">
        <v>443</v>
      </c>
      <c r="AR2" s="29" t="s">
        <v>445</v>
      </c>
      <c r="AS2" s="34" t="s">
        <v>415</v>
      </c>
      <c r="AW2" s="20">
        <v>2</v>
      </c>
    </row>
    <row r="3" ht="19.95" customHeight="1" spans="1:49">
      <c r="A3" s="134" t="s">
        <v>341</v>
      </c>
      <c r="B3" s="140">
        <v>23.3</v>
      </c>
      <c r="C3" s="140">
        <v>26.4</v>
      </c>
      <c r="D3" s="58">
        <v>19.6</v>
      </c>
      <c r="E3" s="140">
        <v>26.9</v>
      </c>
      <c r="F3" s="140">
        <v>26.3</v>
      </c>
      <c r="G3" s="140">
        <v>26.9</v>
      </c>
      <c r="H3" s="140">
        <v>25</v>
      </c>
      <c r="I3" s="140">
        <v>22.2</v>
      </c>
      <c r="J3" s="140">
        <v>22.7</v>
      </c>
      <c r="K3" s="140">
        <v>19.2</v>
      </c>
      <c r="L3" s="140">
        <v>23.8</v>
      </c>
      <c r="M3" s="140">
        <v>18.5</v>
      </c>
      <c r="N3" s="140">
        <v>17.8</v>
      </c>
      <c r="O3" s="140">
        <v>22.5</v>
      </c>
      <c r="P3" s="140">
        <v>19.8</v>
      </c>
      <c r="Q3" s="140">
        <v>-3.5</v>
      </c>
      <c r="R3" s="140">
        <v>23.6</v>
      </c>
      <c r="S3" s="140">
        <v>-2.8</v>
      </c>
      <c r="T3" s="140">
        <v>14.7</v>
      </c>
      <c r="U3" s="140">
        <v>-4.9</v>
      </c>
      <c r="V3" s="140">
        <v>18.1</v>
      </c>
      <c r="W3" s="140">
        <v>-8.8</v>
      </c>
      <c r="X3" s="140">
        <v>21.3</v>
      </c>
      <c r="Y3" s="140">
        <v>-5</v>
      </c>
      <c r="Z3" s="143">
        <v>19.5</v>
      </c>
      <c r="AA3" s="140">
        <v>-7.4</v>
      </c>
      <c r="AB3" s="140">
        <v>25</v>
      </c>
      <c r="AC3" s="143">
        <v>19.6</v>
      </c>
      <c r="AD3" s="140">
        <v>-5.4</v>
      </c>
      <c r="AE3" s="143">
        <v>21</v>
      </c>
      <c r="AF3" s="140">
        <v>-1.2</v>
      </c>
      <c r="AG3" s="143">
        <v>19.1</v>
      </c>
      <c r="AH3" s="140">
        <v>-3.6</v>
      </c>
      <c r="AI3" s="143">
        <v>20</v>
      </c>
      <c r="AJ3" s="140">
        <v>0.800000000000001</v>
      </c>
      <c r="AK3" s="140">
        <v>19.8</v>
      </c>
      <c r="AL3" s="140">
        <v>-4</v>
      </c>
      <c r="AM3" s="143">
        <v>20.3</v>
      </c>
      <c r="AN3" s="140">
        <v>1.8</v>
      </c>
      <c r="AO3" s="143">
        <v>17.8</v>
      </c>
      <c r="AP3" s="140">
        <v>0</v>
      </c>
      <c r="AQ3" s="140">
        <v>22.5</v>
      </c>
      <c r="AR3" s="143">
        <v>19.7</v>
      </c>
      <c r="AS3" s="140">
        <v>-2.8</v>
      </c>
      <c r="AW3" s="20">
        <v>1</v>
      </c>
    </row>
    <row r="4" ht="19.95" customHeight="1" spans="1:49">
      <c r="A4" s="134" t="s">
        <v>103</v>
      </c>
      <c r="B4" s="140">
        <v>9.6</v>
      </c>
      <c r="C4" s="140">
        <v>9.7</v>
      </c>
      <c r="D4" s="58">
        <v>10.6</v>
      </c>
      <c r="E4" s="140">
        <v>10.8</v>
      </c>
      <c r="F4" s="140">
        <v>10.8</v>
      </c>
      <c r="G4" s="140">
        <v>9.8</v>
      </c>
      <c r="H4" s="140">
        <v>10.3</v>
      </c>
      <c r="I4" s="140">
        <v>9.1</v>
      </c>
      <c r="J4" s="140">
        <v>8.9</v>
      </c>
      <c r="K4" s="140">
        <v>9.3</v>
      </c>
      <c r="L4" s="140">
        <v>8.3</v>
      </c>
      <c r="M4" s="140">
        <v>8.7</v>
      </c>
      <c r="N4" s="140">
        <v>8.2</v>
      </c>
      <c r="O4" s="140">
        <v>9.4</v>
      </c>
      <c r="P4" s="140">
        <v>8.7</v>
      </c>
      <c r="Q4" s="140">
        <v>-0.9</v>
      </c>
      <c r="R4" s="140">
        <v>5.8</v>
      </c>
      <c r="S4" s="140">
        <v>-3.9</v>
      </c>
      <c r="T4" s="140">
        <v>8.2</v>
      </c>
      <c r="U4" s="140">
        <v>-2.4</v>
      </c>
      <c r="V4" s="140">
        <v>9.8</v>
      </c>
      <c r="W4" s="140">
        <v>-1</v>
      </c>
      <c r="X4" s="140">
        <v>7.9</v>
      </c>
      <c r="Y4" s="140">
        <v>-2.9</v>
      </c>
      <c r="Z4" s="143">
        <v>7.7</v>
      </c>
      <c r="AA4" s="140">
        <v>-2.1</v>
      </c>
      <c r="AB4" s="140">
        <v>10.3</v>
      </c>
      <c r="AC4" s="143">
        <v>8.3</v>
      </c>
      <c r="AD4" s="140">
        <v>-2</v>
      </c>
      <c r="AE4" s="143">
        <v>7.2</v>
      </c>
      <c r="AF4" s="140">
        <v>-1.9</v>
      </c>
      <c r="AG4" s="143">
        <v>7.1</v>
      </c>
      <c r="AH4" s="140">
        <v>-1.8</v>
      </c>
      <c r="AI4" s="143">
        <v>6.6</v>
      </c>
      <c r="AJ4" s="140">
        <v>-2.7</v>
      </c>
      <c r="AK4" s="140">
        <v>5.8</v>
      </c>
      <c r="AL4" s="140">
        <v>-2.5</v>
      </c>
      <c r="AM4" s="143">
        <v>6.7</v>
      </c>
      <c r="AN4" s="140">
        <v>-2</v>
      </c>
      <c r="AO4" s="143">
        <v>6.6</v>
      </c>
      <c r="AP4" s="140">
        <v>-1.6</v>
      </c>
      <c r="AQ4" s="140">
        <v>9.4</v>
      </c>
      <c r="AR4" s="143">
        <v>7.3</v>
      </c>
      <c r="AS4" s="140">
        <v>-2.1</v>
      </c>
      <c r="AW4" s="20">
        <v>3</v>
      </c>
    </row>
    <row r="5" ht="19.95" customHeight="1" spans="1:49">
      <c r="A5" s="93" t="s">
        <v>30</v>
      </c>
      <c r="B5" s="140">
        <v>17.6</v>
      </c>
      <c r="C5" s="140">
        <v>19.8</v>
      </c>
      <c r="D5" s="58">
        <v>18.5</v>
      </c>
      <c r="E5" s="140">
        <v>15.5</v>
      </c>
      <c r="F5" s="140">
        <v>17.4</v>
      </c>
      <c r="G5" s="140">
        <v>16</v>
      </c>
      <c r="H5" s="140">
        <v>17.3</v>
      </c>
      <c r="I5" s="140">
        <v>14.8</v>
      </c>
      <c r="J5" s="140">
        <v>15.4</v>
      </c>
      <c r="K5" s="140">
        <v>16.6</v>
      </c>
      <c r="L5" s="140">
        <v>18</v>
      </c>
      <c r="M5" s="140">
        <v>16.6</v>
      </c>
      <c r="N5" s="140">
        <v>16.7</v>
      </c>
      <c r="O5" s="140">
        <v>16.7</v>
      </c>
      <c r="P5" s="140">
        <v>14.6</v>
      </c>
      <c r="Q5" s="140">
        <v>-3</v>
      </c>
      <c r="R5" s="140">
        <v>21.2</v>
      </c>
      <c r="S5" s="140">
        <v>1.4</v>
      </c>
      <c r="T5" s="140">
        <v>19.4</v>
      </c>
      <c r="U5" s="140">
        <v>0.899999999999999</v>
      </c>
      <c r="V5" s="140">
        <v>16.1</v>
      </c>
      <c r="W5" s="140">
        <v>0.600000000000001</v>
      </c>
      <c r="X5" s="140">
        <v>16.2</v>
      </c>
      <c r="Y5" s="140">
        <v>-1.2</v>
      </c>
      <c r="Z5" s="143">
        <v>14</v>
      </c>
      <c r="AA5" s="140">
        <v>-2</v>
      </c>
      <c r="AB5" s="140">
        <v>17.3</v>
      </c>
      <c r="AC5" s="143">
        <v>16.2</v>
      </c>
      <c r="AD5" s="140">
        <v>-1.1</v>
      </c>
      <c r="AE5" s="143">
        <v>13.8</v>
      </c>
      <c r="AF5" s="140">
        <v>-1</v>
      </c>
      <c r="AG5" s="143">
        <v>12.6</v>
      </c>
      <c r="AH5" s="140">
        <v>-2.8</v>
      </c>
      <c r="AI5" s="143">
        <v>13.4</v>
      </c>
      <c r="AJ5" s="140">
        <v>-3.2</v>
      </c>
      <c r="AK5" s="140">
        <v>15.2</v>
      </c>
      <c r="AL5" s="140">
        <v>-2.8</v>
      </c>
      <c r="AM5" s="143">
        <v>14.4</v>
      </c>
      <c r="AN5" s="140">
        <v>-2.2</v>
      </c>
      <c r="AO5" s="143">
        <v>14.1</v>
      </c>
      <c r="AP5" s="140">
        <v>-2.6</v>
      </c>
      <c r="AQ5" s="140">
        <v>16.7</v>
      </c>
      <c r="AR5" s="143">
        <v>14.8</v>
      </c>
      <c r="AS5" s="140">
        <v>-1.9</v>
      </c>
      <c r="AW5" s="20">
        <v>1</v>
      </c>
    </row>
    <row r="6" ht="19.95" customHeight="1" spans="1:49">
      <c r="A6" s="134" t="s">
        <v>432</v>
      </c>
      <c r="B6" s="140">
        <v>8.1</v>
      </c>
      <c r="C6" s="140">
        <v>7.3</v>
      </c>
      <c r="D6" s="58">
        <v>6.8</v>
      </c>
      <c r="E6" s="140">
        <v>7.2</v>
      </c>
      <c r="F6" s="140">
        <v>7.1</v>
      </c>
      <c r="G6" s="140">
        <v>6.8</v>
      </c>
      <c r="H6" s="140">
        <v>7.2</v>
      </c>
      <c r="I6" s="140">
        <v>6.6</v>
      </c>
      <c r="J6" s="140">
        <v>6</v>
      </c>
      <c r="K6" s="140">
        <v>6.3</v>
      </c>
      <c r="L6" s="140">
        <v>6.2</v>
      </c>
      <c r="M6" s="140">
        <v>5.8</v>
      </c>
      <c r="N6" s="140">
        <v>5.7</v>
      </c>
      <c r="O6" s="140">
        <v>6.6</v>
      </c>
      <c r="P6" s="140">
        <v>5.8</v>
      </c>
      <c r="Q6" s="140">
        <v>-2.3</v>
      </c>
      <c r="R6" s="140">
        <v>6.9</v>
      </c>
      <c r="S6" s="140">
        <v>-0.399999999999999</v>
      </c>
      <c r="T6" s="140">
        <v>6.9</v>
      </c>
      <c r="U6" s="140">
        <v>0.100000000000001</v>
      </c>
      <c r="V6" s="140">
        <v>5.8</v>
      </c>
      <c r="W6" s="140">
        <v>-1.4</v>
      </c>
      <c r="X6" s="140">
        <v>5.6</v>
      </c>
      <c r="Y6" s="140">
        <v>-1.5</v>
      </c>
      <c r="Z6" s="143">
        <v>5</v>
      </c>
      <c r="AA6" s="140">
        <v>-1.8</v>
      </c>
      <c r="AB6" s="140">
        <v>7.2</v>
      </c>
      <c r="AC6" s="143">
        <v>5.9</v>
      </c>
      <c r="AD6" s="140">
        <v>-1.3</v>
      </c>
      <c r="AE6" s="143">
        <v>5</v>
      </c>
      <c r="AF6" s="140">
        <v>-1.6</v>
      </c>
      <c r="AG6" s="143">
        <v>4.5</v>
      </c>
      <c r="AH6" s="140">
        <v>-1.5</v>
      </c>
      <c r="AI6" s="143">
        <v>4.2</v>
      </c>
      <c r="AJ6" s="140">
        <v>-2.1</v>
      </c>
      <c r="AK6" s="140">
        <v>4.3</v>
      </c>
      <c r="AL6" s="140">
        <v>-1.9</v>
      </c>
      <c r="AM6" s="143">
        <v>4.5</v>
      </c>
      <c r="AN6" s="140">
        <v>-1.3</v>
      </c>
      <c r="AO6" s="143">
        <v>4.2</v>
      </c>
      <c r="AP6" s="140">
        <v>-1.5</v>
      </c>
      <c r="AQ6" s="140">
        <v>6.6</v>
      </c>
      <c r="AR6" s="143">
        <v>5</v>
      </c>
      <c r="AS6" s="140">
        <v>-1.6</v>
      </c>
      <c r="AW6" s="20">
        <v>1</v>
      </c>
    </row>
    <row r="7" ht="19.95" customHeight="1" spans="1:49">
      <c r="A7" s="93" t="s">
        <v>82</v>
      </c>
      <c r="B7" s="140">
        <v>12.8</v>
      </c>
      <c r="C7" s="140">
        <v>10.3</v>
      </c>
      <c r="D7" s="58">
        <v>12.9</v>
      </c>
      <c r="E7" s="140">
        <v>12.4</v>
      </c>
      <c r="F7" s="140">
        <v>12.1</v>
      </c>
      <c r="G7" s="140">
        <v>12.3</v>
      </c>
      <c r="H7" s="140">
        <v>12.3</v>
      </c>
      <c r="I7" s="140">
        <v>12.3</v>
      </c>
      <c r="J7" s="140">
        <v>12.4</v>
      </c>
      <c r="K7" s="140">
        <v>11</v>
      </c>
      <c r="L7" s="140">
        <v>10.9</v>
      </c>
      <c r="M7" s="140">
        <v>11.2</v>
      </c>
      <c r="N7" s="140">
        <v>11.4</v>
      </c>
      <c r="O7" s="140">
        <v>11.9</v>
      </c>
      <c r="P7" s="140">
        <v>10.5</v>
      </c>
      <c r="Q7" s="140">
        <v>-2.3</v>
      </c>
      <c r="R7" s="140">
        <v>20.6</v>
      </c>
      <c r="S7" s="140">
        <v>10.3</v>
      </c>
      <c r="T7" s="140">
        <v>11.1</v>
      </c>
      <c r="U7" s="140">
        <v>-1.8</v>
      </c>
      <c r="V7" s="140">
        <v>11.3</v>
      </c>
      <c r="W7" s="140">
        <v>-1.1</v>
      </c>
      <c r="X7" s="140">
        <v>11</v>
      </c>
      <c r="Y7" s="140">
        <v>-1.1</v>
      </c>
      <c r="Z7" s="143">
        <v>11.8</v>
      </c>
      <c r="AA7" s="140">
        <v>-0.5</v>
      </c>
      <c r="AB7" s="140">
        <v>12.3</v>
      </c>
      <c r="AC7" s="143">
        <v>11.2</v>
      </c>
      <c r="AD7" s="140">
        <v>-1.1</v>
      </c>
      <c r="AE7" s="143">
        <v>11.3</v>
      </c>
      <c r="AF7" s="140">
        <v>-1</v>
      </c>
      <c r="AG7" s="143">
        <v>10.8</v>
      </c>
      <c r="AH7" s="140">
        <v>-1.6</v>
      </c>
      <c r="AI7" s="143">
        <v>10.2</v>
      </c>
      <c r="AJ7" s="140">
        <v>-0.800000000000001</v>
      </c>
      <c r="AK7" s="140">
        <v>9.3</v>
      </c>
      <c r="AL7" s="140">
        <v>-1.6</v>
      </c>
      <c r="AM7" s="143">
        <v>9.7</v>
      </c>
      <c r="AN7" s="140">
        <v>-1.5</v>
      </c>
      <c r="AO7" s="143">
        <v>10.1</v>
      </c>
      <c r="AP7" s="140">
        <v>-1.3</v>
      </c>
      <c r="AQ7" s="140">
        <v>11.9</v>
      </c>
      <c r="AR7" s="143">
        <v>10.6</v>
      </c>
      <c r="AS7" s="140">
        <v>-1.3</v>
      </c>
      <c r="AW7" s="20">
        <v>1</v>
      </c>
    </row>
    <row r="8" ht="19.95" customHeight="1" spans="1:49">
      <c r="A8" s="134" t="s">
        <v>431</v>
      </c>
      <c r="B8" s="140">
        <v>16.5</v>
      </c>
      <c r="C8" s="140">
        <v>13.8</v>
      </c>
      <c r="D8" s="58">
        <v>10.2</v>
      </c>
      <c r="E8" s="140">
        <v>13.7</v>
      </c>
      <c r="F8" s="140">
        <v>12.4</v>
      </c>
      <c r="G8" s="140">
        <v>17.1</v>
      </c>
      <c r="H8" s="140">
        <v>14.2</v>
      </c>
      <c r="I8" s="140">
        <v>10</v>
      </c>
      <c r="J8" s="140">
        <v>14.6</v>
      </c>
      <c r="K8" s="140">
        <v>15.6</v>
      </c>
      <c r="L8" s="140">
        <v>20.2</v>
      </c>
      <c r="M8" s="140">
        <v>12.5</v>
      </c>
      <c r="N8" s="140">
        <v>12.9</v>
      </c>
      <c r="O8" s="140">
        <v>14.2</v>
      </c>
      <c r="P8" s="140">
        <v>13.7</v>
      </c>
      <c r="Q8" s="140">
        <v>-2.8</v>
      </c>
      <c r="R8" s="140">
        <v>13.7</v>
      </c>
      <c r="S8" s="140">
        <v>-0.100000000000001</v>
      </c>
      <c r="T8" s="140">
        <v>12.4</v>
      </c>
      <c r="U8" s="140">
        <v>2.2</v>
      </c>
      <c r="V8" s="140">
        <v>12.5</v>
      </c>
      <c r="W8" s="140">
        <v>-1.2</v>
      </c>
      <c r="X8" s="140">
        <v>15.2</v>
      </c>
      <c r="Y8" s="140">
        <v>2.8</v>
      </c>
      <c r="Z8" s="143">
        <v>13.9</v>
      </c>
      <c r="AA8" s="140">
        <v>-3.2</v>
      </c>
      <c r="AB8" s="140">
        <v>14.2</v>
      </c>
      <c r="AC8" s="143">
        <v>13.6</v>
      </c>
      <c r="AD8" s="140">
        <v>-0.6</v>
      </c>
      <c r="AE8" s="143">
        <v>10.2</v>
      </c>
      <c r="AF8" s="140">
        <v>0.199999999999999</v>
      </c>
      <c r="AG8" s="143">
        <v>16.4</v>
      </c>
      <c r="AH8" s="140">
        <v>1.8</v>
      </c>
      <c r="AI8" s="143">
        <v>12.5</v>
      </c>
      <c r="AJ8" s="140">
        <v>-3.1</v>
      </c>
      <c r="AK8" s="140">
        <v>15.2</v>
      </c>
      <c r="AL8" s="140">
        <v>-5</v>
      </c>
      <c r="AM8" s="143">
        <v>12.7</v>
      </c>
      <c r="AN8" s="140">
        <v>0.199999999999999</v>
      </c>
      <c r="AO8" s="143">
        <v>13.8</v>
      </c>
      <c r="AP8" s="140">
        <v>0.9</v>
      </c>
      <c r="AQ8" s="140">
        <v>14.2</v>
      </c>
      <c r="AR8" s="143">
        <v>13.6</v>
      </c>
      <c r="AS8" s="140">
        <v>-0.6</v>
      </c>
      <c r="AW8" s="20">
        <v>1</v>
      </c>
    </row>
    <row r="9" ht="19.95" customHeight="1" spans="1:49">
      <c r="A9" s="134" t="s">
        <v>433</v>
      </c>
      <c r="B9" s="140">
        <v>9.6</v>
      </c>
      <c r="C9" s="140">
        <v>9.3</v>
      </c>
      <c r="D9" s="58">
        <v>8.2</v>
      </c>
      <c r="E9" s="140">
        <v>9.7</v>
      </c>
      <c r="F9" s="140">
        <v>9.5</v>
      </c>
      <c r="G9" s="140">
        <v>9.8</v>
      </c>
      <c r="H9" s="140">
        <v>9.4</v>
      </c>
      <c r="I9" s="140">
        <v>9.7</v>
      </c>
      <c r="J9" s="140">
        <v>10</v>
      </c>
      <c r="K9" s="140">
        <v>9.2</v>
      </c>
      <c r="L9" s="140">
        <v>9.4</v>
      </c>
      <c r="M9" s="140">
        <v>9.4</v>
      </c>
      <c r="N9" s="140">
        <v>10.2</v>
      </c>
      <c r="O9" s="140">
        <v>9.5</v>
      </c>
      <c r="P9" s="140">
        <v>9.1</v>
      </c>
      <c r="Q9" s="140">
        <v>-0.5</v>
      </c>
      <c r="R9" s="140">
        <v>13.3</v>
      </c>
      <c r="S9" s="140">
        <v>4</v>
      </c>
      <c r="T9" s="140">
        <v>10.4</v>
      </c>
      <c r="U9" s="140">
        <v>2.2</v>
      </c>
      <c r="V9" s="140">
        <v>9</v>
      </c>
      <c r="W9" s="140">
        <v>-0.699999999999999</v>
      </c>
      <c r="X9" s="140">
        <v>9.3</v>
      </c>
      <c r="Y9" s="140">
        <v>-0.199999999999999</v>
      </c>
      <c r="Z9" s="143">
        <v>8.6</v>
      </c>
      <c r="AA9" s="140">
        <v>-1.2</v>
      </c>
      <c r="AB9" s="140">
        <v>9.4</v>
      </c>
      <c r="AC9" s="143">
        <v>9.3</v>
      </c>
      <c r="AD9" s="140">
        <v>-0.0999999999999996</v>
      </c>
      <c r="AE9" s="143">
        <v>8.8</v>
      </c>
      <c r="AF9" s="140">
        <v>-0.899999999999999</v>
      </c>
      <c r="AG9" s="143">
        <v>8.8</v>
      </c>
      <c r="AH9" s="140">
        <v>-1.2</v>
      </c>
      <c r="AI9" s="143">
        <v>8.8</v>
      </c>
      <c r="AJ9" s="140">
        <v>-0.399999999999999</v>
      </c>
      <c r="AK9" s="140">
        <v>9.7</v>
      </c>
      <c r="AL9" s="140">
        <v>0.299999999999999</v>
      </c>
      <c r="AM9" s="143">
        <v>9.3</v>
      </c>
      <c r="AN9" s="140">
        <v>-0.0999999999999996</v>
      </c>
      <c r="AO9" s="143">
        <v>8</v>
      </c>
      <c r="AP9" s="140">
        <v>-2.2</v>
      </c>
      <c r="AQ9" s="140">
        <v>9.5</v>
      </c>
      <c r="AR9" s="143">
        <v>9</v>
      </c>
      <c r="AS9" s="140">
        <v>-0.5</v>
      </c>
      <c r="AW9" s="20">
        <v>2</v>
      </c>
    </row>
    <row r="10" ht="19.95" customHeight="1" spans="1:49">
      <c r="A10" s="93" t="s">
        <v>330</v>
      </c>
      <c r="B10" s="140">
        <v>9</v>
      </c>
      <c r="C10" s="140">
        <v>8.7</v>
      </c>
      <c r="D10" s="58">
        <v>7.6</v>
      </c>
      <c r="E10" s="140">
        <v>7.8</v>
      </c>
      <c r="F10" s="140">
        <v>7.8</v>
      </c>
      <c r="G10" s="140">
        <v>5.9</v>
      </c>
      <c r="H10" s="140">
        <v>7.7</v>
      </c>
      <c r="I10" s="140">
        <v>6.2</v>
      </c>
      <c r="J10" s="140">
        <v>5.8</v>
      </c>
      <c r="K10" s="140">
        <v>6.6</v>
      </c>
      <c r="L10" s="140">
        <v>7</v>
      </c>
      <c r="M10" s="140">
        <v>7.1</v>
      </c>
      <c r="N10" s="140">
        <v>7</v>
      </c>
      <c r="O10" s="140">
        <v>7</v>
      </c>
      <c r="P10" s="140">
        <v>5.8</v>
      </c>
      <c r="Q10" s="140">
        <v>-3.2</v>
      </c>
      <c r="R10" s="140">
        <v>4.3</v>
      </c>
      <c r="S10" s="140">
        <v>-4.4</v>
      </c>
      <c r="T10" s="140">
        <v>4.6</v>
      </c>
      <c r="U10" s="140">
        <v>-3</v>
      </c>
      <c r="V10" s="140">
        <v>5</v>
      </c>
      <c r="W10" s="140">
        <v>-2.8</v>
      </c>
      <c r="X10" s="140">
        <v>6.8</v>
      </c>
      <c r="Y10" s="140">
        <v>-1</v>
      </c>
      <c r="Z10" s="143">
        <v>7.1</v>
      </c>
      <c r="AA10" s="140">
        <v>1.2</v>
      </c>
      <c r="AB10" s="140">
        <v>7.7</v>
      </c>
      <c r="AC10" s="143">
        <v>5.7</v>
      </c>
      <c r="AD10" s="140">
        <v>-2</v>
      </c>
      <c r="AE10" s="143">
        <v>7.4</v>
      </c>
      <c r="AF10" s="140">
        <v>1.2</v>
      </c>
      <c r="AG10" s="143">
        <v>7.9</v>
      </c>
      <c r="AH10" s="140">
        <v>2.1</v>
      </c>
      <c r="AI10" s="143">
        <v>7.3</v>
      </c>
      <c r="AJ10" s="140">
        <v>0.7</v>
      </c>
      <c r="AK10" s="140">
        <v>6.6</v>
      </c>
      <c r="AL10" s="140">
        <v>-0.4</v>
      </c>
      <c r="AM10" s="143">
        <v>7.2</v>
      </c>
      <c r="AN10" s="140">
        <v>0.100000000000001</v>
      </c>
      <c r="AO10" s="143">
        <v>7.8</v>
      </c>
      <c r="AP10" s="140">
        <v>0.8</v>
      </c>
      <c r="AQ10" s="140">
        <v>7</v>
      </c>
      <c r="AR10" s="143">
        <v>6.5</v>
      </c>
      <c r="AS10" s="140">
        <v>-0.5</v>
      </c>
      <c r="AW10" s="20">
        <v>1</v>
      </c>
    </row>
    <row r="11" ht="19.95" customHeight="1" spans="1:49">
      <c r="A11" s="93" t="s">
        <v>373</v>
      </c>
      <c r="B11" s="140">
        <v>8.6</v>
      </c>
      <c r="C11" s="140">
        <v>9.1</v>
      </c>
      <c r="D11" s="58">
        <v>8.5</v>
      </c>
      <c r="E11" s="140">
        <v>7.6</v>
      </c>
      <c r="F11" s="140">
        <v>7.2</v>
      </c>
      <c r="G11" s="140">
        <v>7.2</v>
      </c>
      <c r="H11" s="140">
        <v>7.9</v>
      </c>
      <c r="I11" s="140">
        <v>7.4</v>
      </c>
      <c r="J11" s="140">
        <v>7.3</v>
      </c>
      <c r="K11" s="140">
        <v>7.6</v>
      </c>
      <c r="L11" s="140">
        <v>7.2</v>
      </c>
      <c r="M11" s="140">
        <v>7.9</v>
      </c>
      <c r="N11" s="140">
        <v>9.2</v>
      </c>
      <c r="O11" s="140">
        <v>7.8</v>
      </c>
      <c r="P11" s="140">
        <v>8.3</v>
      </c>
      <c r="Q11" s="140">
        <v>-0.299999999999999</v>
      </c>
      <c r="R11" s="140">
        <v>13</v>
      </c>
      <c r="S11" s="140">
        <v>3.9</v>
      </c>
      <c r="T11" s="140">
        <v>8.7</v>
      </c>
      <c r="U11" s="140">
        <v>0.199999999999999</v>
      </c>
      <c r="V11" s="140">
        <v>7.8</v>
      </c>
      <c r="W11" s="140">
        <v>0.2</v>
      </c>
      <c r="X11" s="140">
        <v>7.8</v>
      </c>
      <c r="Y11" s="140">
        <v>0.6</v>
      </c>
      <c r="Z11" s="143">
        <v>7.3</v>
      </c>
      <c r="AA11" s="140">
        <v>0.0999999999999996</v>
      </c>
      <c r="AB11" s="140">
        <v>7.9</v>
      </c>
      <c r="AC11" s="143">
        <v>7.9</v>
      </c>
      <c r="AD11" s="140">
        <v>0</v>
      </c>
      <c r="AE11" s="143">
        <v>7.3</v>
      </c>
      <c r="AF11" s="140">
        <v>-0.100000000000001</v>
      </c>
      <c r="AG11" s="143">
        <v>6.4</v>
      </c>
      <c r="AH11" s="140">
        <v>-0.899999999999999</v>
      </c>
      <c r="AI11" s="143">
        <v>7.1</v>
      </c>
      <c r="AJ11" s="140">
        <v>-0.5</v>
      </c>
      <c r="AK11" s="140">
        <v>6.3</v>
      </c>
      <c r="AL11" s="140">
        <v>-0.9</v>
      </c>
      <c r="AM11" s="143">
        <v>6.7</v>
      </c>
      <c r="AN11" s="140">
        <v>-1.2</v>
      </c>
      <c r="AO11" s="143">
        <v>7.7</v>
      </c>
      <c r="AP11" s="140">
        <v>-1.5</v>
      </c>
      <c r="AQ11" s="140">
        <v>7.8</v>
      </c>
      <c r="AR11" s="143">
        <v>7.4</v>
      </c>
      <c r="AS11" s="140">
        <v>-0.399999999999999</v>
      </c>
      <c r="AW11" s="20">
        <v>1</v>
      </c>
    </row>
    <row r="12" ht="19.95" customHeight="1" spans="1:49">
      <c r="A12" s="93" t="s">
        <v>214</v>
      </c>
      <c r="B12" s="140">
        <v>13.4</v>
      </c>
      <c r="C12" s="140">
        <v>11.1</v>
      </c>
      <c r="D12" s="58">
        <v>13.8</v>
      </c>
      <c r="E12" s="140">
        <v>12.6</v>
      </c>
      <c r="F12" s="140">
        <v>12.8</v>
      </c>
      <c r="G12" s="140">
        <v>14.3</v>
      </c>
      <c r="H12" s="140">
        <v>13.2</v>
      </c>
      <c r="I12" s="140">
        <v>12.5</v>
      </c>
      <c r="J12" s="140">
        <v>12.1</v>
      </c>
      <c r="K12" s="140">
        <v>10.5</v>
      </c>
      <c r="L12" s="140">
        <v>13.5</v>
      </c>
      <c r="M12" s="140">
        <v>12.7</v>
      </c>
      <c r="N12" s="140">
        <v>12.3</v>
      </c>
      <c r="O12" s="140">
        <v>12.7</v>
      </c>
      <c r="P12" s="140">
        <v>12.8</v>
      </c>
      <c r="Q12" s="140">
        <v>-0.6</v>
      </c>
      <c r="R12" s="140">
        <v>9.3</v>
      </c>
      <c r="S12" s="140">
        <v>-1.8</v>
      </c>
      <c r="T12" s="140">
        <v>9.9</v>
      </c>
      <c r="U12" s="140">
        <v>-3.9</v>
      </c>
      <c r="V12" s="140">
        <v>12.7</v>
      </c>
      <c r="W12" s="140">
        <v>0.0999999999999996</v>
      </c>
      <c r="X12" s="140">
        <v>12.3</v>
      </c>
      <c r="Y12" s="140">
        <v>-0.5</v>
      </c>
      <c r="Z12" s="143">
        <v>13.4</v>
      </c>
      <c r="AA12" s="140">
        <v>-0.9</v>
      </c>
      <c r="AB12" s="140">
        <v>13.2</v>
      </c>
      <c r="AC12" s="143">
        <v>12.1</v>
      </c>
      <c r="AD12" s="140">
        <v>-1.1</v>
      </c>
      <c r="AE12" s="143">
        <v>12</v>
      </c>
      <c r="AF12" s="140">
        <v>-0.5</v>
      </c>
      <c r="AG12" s="143">
        <v>9.9</v>
      </c>
      <c r="AH12" s="140">
        <v>-2.2</v>
      </c>
      <c r="AI12" s="143">
        <v>14.2</v>
      </c>
      <c r="AJ12" s="140">
        <v>3.7</v>
      </c>
      <c r="AK12" s="140">
        <v>11.7</v>
      </c>
      <c r="AL12" s="140">
        <v>-1.8</v>
      </c>
      <c r="AM12" s="143">
        <v>13.3</v>
      </c>
      <c r="AN12" s="140">
        <v>0.600000000000001</v>
      </c>
      <c r="AO12" s="143">
        <v>13.8</v>
      </c>
      <c r="AP12" s="140">
        <v>1.5</v>
      </c>
      <c r="AQ12" s="140">
        <v>12.7</v>
      </c>
      <c r="AR12" s="143">
        <v>12.3</v>
      </c>
      <c r="AS12" s="140">
        <v>-0.399999999999999</v>
      </c>
      <c r="AW12" s="20">
        <v>1</v>
      </c>
    </row>
    <row r="13" ht="19.95" customHeight="1" spans="1:49">
      <c r="A13" s="93" t="s">
        <v>69</v>
      </c>
      <c r="B13" s="140">
        <v>5.1</v>
      </c>
      <c r="C13" s="140">
        <v>5.1</v>
      </c>
      <c r="D13" s="58">
        <v>4.6</v>
      </c>
      <c r="E13" s="140">
        <v>4.7</v>
      </c>
      <c r="F13" s="140">
        <v>4.5</v>
      </c>
      <c r="G13" s="140">
        <v>4.7</v>
      </c>
      <c r="H13" s="140">
        <v>4.7</v>
      </c>
      <c r="I13" s="140">
        <v>4.7</v>
      </c>
      <c r="J13" s="140">
        <v>4.9</v>
      </c>
      <c r="K13" s="140">
        <v>4.3</v>
      </c>
      <c r="L13" s="140">
        <v>3.7</v>
      </c>
      <c r="M13" s="140">
        <v>3.7</v>
      </c>
      <c r="N13" s="140">
        <v>4.4</v>
      </c>
      <c r="O13" s="140">
        <v>4.5</v>
      </c>
      <c r="P13" s="140">
        <v>4.4</v>
      </c>
      <c r="Q13" s="140">
        <v>-0.699999999999999</v>
      </c>
      <c r="R13" s="140">
        <v>9.6</v>
      </c>
      <c r="S13" s="140">
        <v>4.5</v>
      </c>
      <c r="T13" s="140">
        <v>4.8</v>
      </c>
      <c r="U13" s="140">
        <v>0.2</v>
      </c>
      <c r="V13" s="140">
        <v>5.1</v>
      </c>
      <c r="W13" s="140">
        <v>0.399999999999999</v>
      </c>
      <c r="X13" s="140">
        <v>4.5</v>
      </c>
      <c r="Y13" s="140">
        <v>0</v>
      </c>
      <c r="Z13" s="143">
        <v>4.4</v>
      </c>
      <c r="AA13" s="140">
        <v>-0.3</v>
      </c>
      <c r="AB13" s="140">
        <v>4.7</v>
      </c>
      <c r="AC13" s="143">
        <v>4.7</v>
      </c>
      <c r="AD13" s="140">
        <v>0</v>
      </c>
      <c r="AE13" s="143">
        <v>4.3</v>
      </c>
      <c r="AF13" s="140">
        <v>-0.4</v>
      </c>
      <c r="AG13" s="143">
        <v>4.1</v>
      </c>
      <c r="AH13" s="140">
        <v>-0.800000000000001</v>
      </c>
      <c r="AI13" s="143">
        <v>4.1</v>
      </c>
      <c r="AJ13" s="140">
        <v>-0.2</v>
      </c>
      <c r="AK13" s="140">
        <v>3.6</v>
      </c>
      <c r="AL13" s="140">
        <v>-0.1</v>
      </c>
      <c r="AM13" s="143">
        <v>3.5</v>
      </c>
      <c r="AN13" s="140">
        <v>-0.2</v>
      </c>
      <c r="AO13" s="143">
        <v>3.5</v>
      </c>
      <c r="AP13" s="140">
        <v>-0.9</v>
      </c>
      <c r="AQ13" s="140">
        <v>4.5</v>
      </c>
      <c r="AR13" s="143">
        <v>4.2</v>
      </c>
      <c r="AS13" s="140">
        <v>-0.3</v>
      </c>
      <c r="AW13" s="56">
        <v>1</v>
      </c>
    </row>
    <row r="14" ht="19.95" customHeight="1" spans="1:49">
      <c r="A14" s="93" t="s">
        <v>237</v>
      </c>
      <c r="B14" s="140">
        <v>9.6</v>
      </c>
      <c r="C14" s="140">
        <v>9.4</v>
      </c>
      <c r="D14" s="58">
        <v>8.9</v>
      </c>
      <c r="E14" s="140">
        <v>8.3</v>
      </c>
      <c r="F14" s="140">
        <v>8.2</v>
      </c>
      <c r="G14" s="140">
        <v>7.7</v>
      </c>
      <c r="H14" s="140">
        <v>8.6</v>
      </c>
      <c r="I14" s="140">
        <v>7.5</v>
      </c>
      <c r="J14" s="140">
        <v>7.1</v>
      </c>
      <c r="K14" s="140">
        <v>6.5</v>
      </c>
      <c r="L14" s="140">
        <v>6.4</v>
      </c>
      <c r="M14" s="140">
        <v>5.9</v>
      </c>
      <c r="N14" s="140">
        <v>6.5</v>
      </c>
      <c r="O14" s="140">
        <v>7.5</v>
      </c>
      <c r="P14" s="140">
        <v>6.6</v>
      </c>
      <c r="Q14" s="140">
        <v>-3</v>
      </c>
      <c r="R14" s="140">
        <v>14.4</v>
      </c>
      <c r="S14" s="140">
        <v>5</v>
      </c>
      <c r="T14" s="140">
        <v>11.5</v>
      </c>
      <c r="U14" s="140">
        <v>2.6</v>
      </c>
      <c r="V14" s="140">
        <v>9.1</v>
      </c>
      <c r="W14" s="140">
        <v>0.799999999999999</v>
      </c>
      <c r="X14" s="140">
        <v>9</v>
      </c>
      <c r="Y14" s="140">
        <v>0.800000000000001</v>
      </c>
      <c r="Z14" s="143">
        <v>8.6</v>
      </c>
      <c r="AA14" s="140">
        <v>0.899999999999999</v>
      </c>
      <c r="AB14" s="140">
        <v>8.6</v>
      </c>
      <c r="AC14" s="143">
        <v>8.8</v>
      </c>
      <c r="AD14" s="140">
        <v>0.200000000000001</v>
      </c>
      <c r="AE14" s="143">
        <v>6.8</v>
      </c>
      <c r="AF14" s="140">
        <v>-0.7</v>
      </c>
      <c r="AG14" s="143">
        <v>7.4</v>
      </c>
      <c r="AH14" s="140">
        <v>0.300000000000001</v>
      </c>
      <c r="AI14" s="143">
        <v>5.8</v>
      </c>
      <c r="AJ14" s="140">
        <v>-0.7</v>
      </c>
      <c r="AK14" s="140">
        <v>6.5</v>
      </c>
      <c r="AL14" s="140">
        <v>0.0999999999999996</v>
      </c>
      <c r="AM14" s="143">
        <v>6.5</v>
      </c>
      <c r="AN14" s="140">
        <v>0.6</v>
      </c>
      <c r="AO14" s="143">
        <v>6.2</v>
      </c>
      <c r="AP14" s="140">
        <v>-0.3</v>
      </c>
      <c r="AQ14" s="140">
        <v>7.5</v>
      </c>
      <c r="AR14" s="143">
        <v>7.3</v>
      </c>
      <c r="AS14" s="140">
        <v>-0.2</v>
      </c>
      <c r="AW14" s="56">
        <v>1</v>
      </c>
    </row>
    <row r="15" ht="19.95" customHeight="1" spans="1:49">
      <c r="A15" s="93" t="s">
        <v>8</v>
      </c>
      <c r="B15" s="140">
        <v>8.1</v>
      </c>
      <c r="C15" s="140">
        <v>7.6</v>
      </c>
      <c r="D15" s="58">
        <v>7.3</v>
      </c>
      <c r="E15" s="140">
        <v>8</v>
      </c>
      <c r="F15" s="140">
        <v>8</v>
      </c>
      <c r="G15" s="140">
        <v>7.5</v>
      </c>
      <c r="H15" s="140">
        <v>7.8</v>
      </c>
      <c r="I15" s="140">
        <v>8.5</v>
      </c>
      <c r="J15" s="140">
        <v>8.5</v>
      </c>
      <c r="K15" s="140">
        <v>9.3</v>
      </c>
      <c r="L15" s="140">
        <v>9.2</v>
      </c>
      <c r="M15" s="140">
        <v>8.6</v>
      </c>
      <c r="N15" s="140">
        <v>8.1</v>
      </c>
      <c r="O15" s="140">
        <v>8.2</v>
      </c>
      <c r="P15" s="140">
        <v>7.8</v>
      </c>
      <c r="Q15" s="140">
        <v>-0.3</v>
      </c>
      <c r="R15" s="140">
        <v>10.9</v>
      </c>
      <c r="S15" s="140">
        <v>3.3</v>
      </c>
      <c r="T15" s="140">
        <v>8.9</v>
      </c>
      <c r="U15" s="140">
        <v>1.6</v>
      </c>
      <c r="V15" s="140">
        <v>7.9</v>
      </c>
      <c r="W15" s="140">
        <v>-0.0999999999999996</v>
      </c>
      <c r="X15" s="140">
        <v>9.3</v>
      </c>
      <c r="Y15" s="140">
        <v>1.3</v>
      </c>
      <c r="Z15" s="143">
        <v>7</v>
      </c>
      <c r="AA15" s="140">
        <v>-0.5</v>
      </c>
      <c r="AB15" s="140">
        <v>7.8</v>
      </c>
      <c r="AC15" s="143">
        <v>8.4</v>
      </c>
      <c r="AD15" s="140">
        <v>0.600000000000001</v>
      </c>
      <c r="AE15" s="143">
        <v>7.7</v>
      </c>
      <c r="AF15" s="140">
        <v>-0.8</v>
      </c>
      <c r="AG15" s="143">
        <v>7.9</v>
      </c>
      <c r="AH15" s="140">
        <v>-0.6</v>
      </c>
      <c r="AI15" s="143">
        <v>7.1</v>
      </c>
      <c r="AJ15" s="140">
        <v>-2.2</v>
      </c>
      <c r="AK15" s="140">
        <v>8.9</v>
      </c>
      <c r="AL15" s="140">
        <v>-0.299999999999999</v>
      </c>
      <c r="AM15" s="143">
        <v>7.1</v>
      </c>
      <c r="AN15" s="140">
        <v>-1.5</v>
      </c>
      <c r="AO15" s="143">
        <v>7.7</v>
      </c>
      <c r="AP15" s="140">
        <v>-0.399999999999999</v>
      </c>
      <c r="AQ15" s="140">
        <v>8.2</v>
      </c>
      <c r="AR15" s="143">
        <v>8</v>
      </c>
      <c r="AS15" s="140">
        <v>-0.199999999999999</v>
      </c>
      <c r="AW15" s="34">
        <v>1</v>
      </c>
    </row>
    <row r="16" ht="19.95" customHeight="1" spans="1:49">
      <c r="A16" s="134" t="s">
        <v>328</v>
      </c>
      <c r="B16" s="140">
        <v>14.2</v>
      </c>
      <c r="C16" s="140">
        <v>18.4</v>
      </c>
      <c r="D16" s="58">
        <v>15.7</v>
      </c>
      <c r="E16" s="140">
        <v>18</v>
      </c>
      <c r="F16" s="140">
        <v>16.9</v>
      </c>
      <c r="G16" s="140">
        <v>13.5</v>
      </c>
      <c r="H16" s="140">
        <v>16</v>
      </c>
      <c r="I16" s="140">
        <v>18.3</v>
      </c>
      <c r="J16" s="140">
        <v>16.1</v>
      </c>
      <c r="K16" s="140">
        <v>14.3</v>
      </c>
      <c r="L16" s="140">
        <v>16</v>
      </c>
      <c r="M16" s="140">
        <v>17.1</v>
      </c>
      <c r="N16" s="140">
        <v>15.1</v>
      </c>
      <c r="O16" s="140">
        <v>16</v>
      </c>
      <c r="P16" s="140">
        <v>19</v>
      </c>
      <c r="Q16" s="140">
        <v>4.8</v>
      </c>
      <c r="R16" s="140">
        <v>31.8</v>
      </c>
      <c r="S16" s="140">
        <v>13.4</v>
      </c>
      <c r="T16" s="140">
        <v>15.4</v>
      </c>
      <c r="U16" s="140">
        <v>-0.299999999999999</v>
      </c>
      <c r="V16" s="140">
        <v>14.7</v>
      </c>
      <c r="W16" s="140">
        <v>-3.3</v>
      </c>
      <c r="X16" s="140">
        <v>18.5</v>
      </c>
      <c r="Y16" s="140">
        <v>1.6</v>
      </c>
      <c r="Z16" s="143">
        <v>18.8</v>
      </c>
      <c r="AA16" s="140">
        <v>5.3</v>
      </c>
      <c r="AB16" s="140">
        <v>16</v>
      </c>
      <c r="AC16" s="143">
        <v>18.4</v>
      </c>
      <c r="AD16" s="140">
        <v>2.4</v>
      </c>
      <c r="AE16" s="143">
        <v>16.6</v>
      </c>
      <c r="AF16" s="140">
        <v>-1.7</v>
      </c>
      <c r="AG16" s="143">
        <v>16.6</v>
      </c>
      <c r="AH16" s="140">
        <v>0.5</v>
      </c>
      <c r="AI16" s="143">
        <v>10.5</v>
      </c>
      <c r="AJ16" s="140">
        <v>-3.8</v>
      </c>
      <c r="AK16" s="140">
        <v>12.5</v>
      </c>
      <c r="AL16" s="140">
        <v>-3.5</v>
      </c>
      <c r="AM16" s="143">
        <v>14.8</v>
      </c>
      <c r="AN16" s="140">
        <v>-2.3</v>
      </c>
      <c r="AO16" s="143">
        <v>15.4</v>
      </c>
      <c r="AP16" s="140">
        <v>0.300000000000001</v>
      </c>
      <c r="AQ16" s="140">
        <v>16</v>
      </c>
      <c r="AR16" s="143">
        <v>15.9</v>
      </c>
      <c r="AS16" s="140">
        <v>-0.0999999999999996</v>
      </c>
      <c r="AW16" s="34">
        <v>1</v>
      </c>
    </row>
    <row r="17" ht="19.95" customHeight="1" spans="1:49">
      <c r="A17" s="93" t="s">
        <v>252</v>
      </c>
      <c r="B17" s="140">
        <v>10.6</v>
      </c>
      <c r="C17" s="140">
        <v>11</v>
      </c>
      <c r="D17" s="58">
        <v>10.7</v>
      </c>
      <c r="E17" s="140">
        <v>11.7</v>
      </c>
      <c r="F17" s="140">
        <v>11.1</v>
      </c>
      <c r="G17" s="140">
        <v>11.3</v>
      </c>
      <c r="H17" s="140">
        <v>11.1</v>
      </c>
      <c r="I17" s="140">
        <v>10.5</v>
      </c>
      <c r="J17" s="140">
        <v>11.3</v>
      </c>
      <c r="K17" s="140">
        <v>11.6</v>
      </c>
      <c r="L17" s="140">
        <v>10.5</v>
      </c>
      <c r="M17" s="140">
        <v>10.3</v>
      </c>
      <c r="N17" s="140">
        <v>10.8</v>
      </c>
      <c r="O17" s="140">
        <v>10.9</v>
      </c>
      <c r="P17" s="140">
        <v>10.6</v>
      </c>
      <c r="Q17" s="140">
        <v>0</v>
      </c>
      <c r="R17" s="140">
        <v>17.5</v>
      </c>
      <c r="S17" s="140">
        <v>6.5</v>
      </c>
      <c r="T17" s="140">
        <v>11.3</v>
      </c>
      <c r="U17" s="140">
        <v>0.600000000000001</v>
      </c>
      <c r="V17" s="140">
        <v>12.3</v>
      </c>
      <c r="W17" s="140">
        <v>0.600000000000001</v>
      </c>
      <c r="X17" s="140">
        <v>11.9</v>
      </c>
      <c r="Y17" s="140">
        <v>0.800000000000001</v>
      </c>
      <c r="Z17" s="143">
        <v>11.5</v>
      </c>
      <c r="AA17" s="140">
        <v>0.199999999999999</v>
      </c>
      <c r="AB17" s="140">
        <v>11.1</v>
      </c>
      <c r="AC17" s="143">
        <v>11.8</v>
      </c>
      <c r="AD17" s="140">
        <v>0.700000000000001</v>
      </c>
      <c r="AE17" s="143">
        <v>10.5</v>
      </c>
      <c r="AF17" s="140">
        <v>0</v>
      </c>
      <c r="AG17" s="143">
        <v>10.7</v>
      </c>
      <c r="AH17" s="140">
        <v>-0.600000000000001</v>
      </c>
      <c r="AI17" s="143">
        <v>10.3</v>
      </c>
      <c r="AJ17" s="140">
        <v>-1.3</v>
      </c>
      <c r="AK17" s="140">
        <v>10.2</v>
      </c>
      <c r="AL17" s="140">
        <v>-0.300000000000001</v>
      </c>
      <c r="AM17" s="143">
        <v>9.7</v>
      </c>
      <c r="AN17" s="140">
        <v>-0.600000000000001</v>
      </c>
      <c r="AO17" s="143">
        <v>9.7</v>
      </c>
      <c r="AP17" s="140">
        <v>-1.1</v>
      </c>
      <c r="AQ17" s="140">
        <v>10.9</v>
      </c>
      <c r="AR17" s="143">
        <v>10.8</v>
      </c>
      <c r="AS17" s="140">
        <v>-0.0999999999999996</v>
      </c>
      <c r="AW17" s="34">
        <v>1</v>
      </c>
    </row>
    <row r="18" ht="19.95" customHeight="1" spans="1:49">
      <c r="A18" s="93" t="s">
        <v>83</v>
      </c>
      <c r="B18" s="140">
        <v>5.4</v>
      </c>
      <c r="C18" s="140">
        <v>5.1</v>
      </c>
      <c r="D18" s="58">
        <v>5</v>
      </c>
      <c r="E18" s="140">
        <v>5.5</v>
      </c>
      <c r="F18" s="140">
        <v>5</v>
      </c>
      <c r="G18" s="140">
        <v>4.9</v>
      </c>
      <c r="H18" s="140">
        <v>5.1</v>
      </c>
      <c r="I18" s="140">
        <v>4.8</v>
      </c>
      <c r="J18" s="140">
        <v>5</v>
      </c>
      <c r="K18" s="140">
        <v>4.9</v>
      </c>
      <c r="L18" s="140">
        <v>5.2</v>
      </c>
      <c r="M18" s="140">
        <v>4.8</v>
      </c>
      <c r="N18" s="140">
        <v>4.8</v>
      </c>
      <c r="O18" s="140">
        <v>5</v>
      </c>
      <c r="P18" s="140">
        <v>4.9</v>
      </c>
      <c r="Q18" s="140">
        <v>-0.5</v>
      </c>
      <c r="R18" s="140">
        <v>6.5</v>
      </c>
      <c r="S18" s="140">
        <v>1.4</v>
      </c>
      <c r="T18" s="140">
        <v>5.2</v>
      </c>
      <c r="U18" s="140">
        <v>0.2</v>
      </c>
      <c r="V18" s="140">
        <v>5.1</v>
      </c>
      <c r="W18" s="140">
        <v>-0.4</v>
      </c>
      <c r="X18" s="140">
        <v>5.1</v>
      </c>
      <c r="Y18" s="140">
        <v>0.0999999999999996</v>
      </c>
      <c r="Z18" s="143">
        <v>5</v>
      </c>
      <c r="AA18" s="140">
        <v>0.0999999999999996</v>
      </c>
      <c r="AB18" s="140">
        <v>5.1</v>
      </c>
      <c r="AC18" s="143">
        <v>5.1</v>
      </c>
      <c r="AD18" s="140">
        <v>0</v>
      </c>
      <c r="AE18" s="143">
        <v>4.9</v>
      </c>
      <c r="AF18" s="140">
        <v>0.100000000000001</v>
      </c>
      <c r="AG18" s="143">
        <v>5</v>
      </c>
      <c r="AH18" s="140">
        <v>0</v>
      </c>
      <c r="AI18" s="143">
        <v>4.7</v>
      </c>
      <c r="AJ18" s="140">
        <v>-0.2</v>
      </c>
      <c r="AK18" s="140">
        <v>4.7</v>
      </c>
      <c r="AL18" s="140">
        <v>-0.5</v>
      </c>
      <c r="AM18" s="143">
        <v>4.4</v>
      </c>
      <c r="AN18" s="140">
        <v>-0.399999999999999</v>
      </c>
      <c r="AO18" s="143">
        <v>4.7</v>
      </c>
      <c r="AP18" s="140">
        <v>-0.0999999999999996</v>
      </c>
      <c r="AQ18" s="140">
        <v>5</v>
      </c>
      <c r="AR18" s="143">
        <v>4.9</v>
      </c>
      <c r="AS18" s="140">
        <v>-0.0999999999999996</v>
      </c>
      <c r="AW18" s="34">
        <v>1</v>
      </c>
    </row>
    <row r="19" ht="19.95" customHeight="1" spans="1:49">
      <c r="A19" s="93" t="s">
        <v>446</v>
      </c>
      <c r="B19" s="140">
        <v>14.4</v>
      </c>
      <c r="C19" s="140">
        <v>13.5</v>
      </c>
      <c r="D19" s="58">
        <v>12.5</v>
      </c>
      <c r="E19" s="140">
        <v>14.8</v>
      </c>
      <c r="F19" s="140">
        <v>13.5</v>
      </c>
      <c r="G19" s="140">
        <v>11.3</v>
      </c>
      <c r="H19" s="140">
        <v>13.3</v>
      </c>
      <c r="I19" s="140">
        <v>15.1</v>
      </c>
      <c r="J19" s="140">
        <v>14.5</v>
      </c>
      <c r="K19" s="140">
        <v>12.2</v>
      </c>
      <c r="L19" s="140">
        <v>13.8</v>
      </c>
      <c r="M19" s="140">
        <v>14.5</v>
      </c>
      <c r="N19" s="140">
        <v>12.4</v>
      </c>
      <c r="O19" s="140">
        <v>13.5</v>
      </c>
      <c r="P19" s="140">
        <v>13.1</v>
      </c>
      <c r="Q19" s="140">
        <v>-1.3</v>
      </c>
      <c r="R19" s="140">
        <v>15.2</v>
      </c>
      <c r="S19" s="140">
        <v>1.7</v>
      </c>
      <c r="T19" s="140">
        <v>14.7</v>
      </c>
      <c r="U19" s="140">
        <v>2.2</v>
      </c>
      <c r="V19" s="140">
        <v>15</v>
      </c>
      <c r="W19" s="140">
        <v>0.199999999999999</v>
      </c>
      <c r="X19" s="140">
        <v>17</v>
      </c>
      <c r="Y19" s="140">
        <v>3.5</v>
      </c>
      <c r="Z19" s="143">
        <v>12</v>
      </c>
      <c r="AA19" s="140">
        <v>0.699999999999999</v>
      </c>
      <c r="AB19" s="140">
        <v>13.3</v>
      </c>
      <c r="AC19" s="143">
        <v>14.2</v>
      </c>
      <c r="AD19" s="140">
        <v>0.899999999999999</v>
      </c>
      <c r="AE19" s="143">
        <v>15.4</v>
      </c>
      <c r="AF19" s="140">
        <v>0.300000000000001</v>
      </c>
      <c r="AG19" s="143">
        <v>13</v>
      </c>
      <c r="AH19" s="140">
        <v>-1.5</v>
      </c>
      <c r="AI19" s="143">
        <v>11.6</v>
      </c>
      <c r="AJ19" s="140">
        <v>-0.6</v>
      </c>
      <c r="AK19" s="140">
        <v>9.2</v>
      </c>
      <c r="AL19" s="140">
        <v>-4.6</v>
      </c>
      <c r="AM19" s="143">
        <v>14.4</v>
      </c>
      <c r="AN19" s="140">
        <v>-0.0999999999999996</v>
      </c>
      <c r="AO19" s="143">
        <v>11.8</v>
      </c>
      <c r="AP19" s="140">
        <v>-0.6</v>
      </c>
      <c r="AQ19" s="140">
        <v>13.5</v>
      </c>
      <c r="AR19" s="143">
        <v>13.4</v>
      </c>
      <c r="AS19" s="140">
        <v>-0.0999999999999996</v>
      </c>
      <c r="AW19" s="59">
        <v>65</v>
      </c>
    </row>
    <row r="20" ht="19.95" customHeight="1" spans="1:49">
      <c r="A20" s="93" t="s">
        <v>435</v>
      </c>
      <c r="B20" s="140">
        <v>11.6</v>
      </c>
      <c r="C20" s="140">
        <v>10</v>
      </c>
      <c r="D20" s="58">
        <v>10.6</v>
      </c>
      <c r="E20" s="140">
        <v>11</v>
      </c>
      <c r="F20" s="140">
        <v>11.2</v>
      </c>
      <c r="G20" s="140">
        <v>10.8</v>
      </c>
      <c r="H20" s="140">
        <v>10.9</v>
      </c>
      <c r="I20" s="140">
        <v>11.2</v>
      </c>
      <c r="J20" s="140">
        <v>11.4</v>
      </c>
      <c r="K20" s="140">
        <v>11</v>
      </c>
      <c r="L20" s="140">
        <v>10.7</v>
      </c>
      <c r="M20" s="140">
        <v>11</v>
      </c>
      <c r="N20" s="140">
        <v>10.8</v>
      </c>
      <c r="O20" s="140">
        <v>11</v>
      </c>
      <c r="P20" s="140">
        <v>10.7</v>
      </c>
      <c r="Q20" s="140">
        <v>-0.9</v>
      </c>
      <c r="R20" s="140">
        <v>11.1</v>
      </c>
      <c r="S20" s="140">
        <v>1.1</v>
      </c>
      <c r="T20" s="140">
        <v>10.9</v>
      </c>
      <c r="U20" s="140">
        <v>0.300000000000001</v>
      </c>
      <c r="V20" s="140">
        <v>10.8</v>
      </c>
      <c r="W20" s="140">
        <v>-0.199999999999999</v>
      </c>
      <c r="X20" s="140">
        <v>11.9</v>
      </c>
      <c r="Y20" s="140">
        <v>0.700000000000001</v>
      </c>
      <c r="Z20" s="143">
        <v>10.7</v>
      </c>
      <c r="AA20" s="140">
        <v>-0.100000000000001</v>
      </c>
      <c r="AB20" s="140">
        <v>10.9</v>
      </c>
      <c r="AC20" s="143">
        <v>10.9</v>
      </c>
      <c r="AD20" s="140">
        <v>0</v>
      </c>
      <c r="AE20" s="143">
        <v>11.8</v>
      </c>
      <c r="AF20" s="140">
        <v>0.600000000000001</v>
      </c>
      <c r="AG20" s="143">
        <v>11</v>
      </c>
      <c r="AH20" s="140">
        <v>-0.4</v>
      </c>
      <c r="AI20" s="143">
        <v>10.5</v>
      </c>
      <c r="AJ20" s="140">
        <v>-0.5</v>
      </c>
      <c r="AK20" s="140">
        <v>11</v>
      </c>
      <c r="AL20" s="140">
        <v>0.300000000000001</v>
      </c>
      <c r="AM20" s="143">
        <v>11</v>
      </c>
      <c r="AN20" s="140">
        <v>0</v>
      </c>
      <c r="AO20" s="143">
        <v>11.3</v>
      </c>
      <c r="AP20" s="140">
        <v>0.5</v>
      </c>
      <c r="AQ20" s="140">
        <v>11</v>
      </c>
      <c r="AR20" s="143">
        <v>11</v>
      </c>
      <c r="AS20" s="140">
        <v>0</v>
      </c>
      <c r="AW20" s="138">
        <v>1</v>
      </c>
    </row>
    <row r="21" ht="19.95" customHeight="1" spans="1:49">
      <c r="A21" s="93" t="s">
        <v>46</v>
      </c>
      <c r="B21" s="140">
        <v>16.2</v>
      </c>
      <c r="C21" s="140">
        <v>13.1</v>
      </c>
      <c r="D21" s="58">
        <v>14.6</v>
      </c>
      <c r="E21" s="140">
        <v>14.7</v>
      </c>
      <c r="F21" s="140">
        <v>14.1</v>
      </c>
      <c r="G21" s="140">
        <v>14.4</v>
      </c>
      <c r="H21" s="140">
        <v>14.7</v>
      </c>
      <c r="I21" s="140">
        <v>14.5</v>
      </c>
      <c r="J21" s="140">
        <v>14.2</v>
      </c>
      <c r="K21" s="140">
        <v>13.9</v>
      </c>
      <c r="L21" s="140">
        <v>12.7</v>
      </c>
      <c r="M21" s="140">
        <v>13.6</v>
      </c>
      <c r="N21" s="140">
        <v>14.4</v>
      </c>
      <c r="O21" s="140">
        <v>14.2</v>
      </c>
      <c r="P21" s="140">
        <v>16.9</v>
      </c>
      <c r="Q21" s="140">
        <v>0.699999999999999</v>
      </c>
      <c r="R21" s="140">
        <v>20.3</v>
      </c>
      <c r="S21" s="140">
        <v>7.2</v>
      </c>
      <c r="T21" s="140">
        <v>14.9</v>
      </c>
      <c r="U21" s="140">
        <v>0.300000000000001</v>
      </c>
      <c r="V21" s="140">
        <v>13.1</v>
      </c>
      <c r="W21" s="140">
        <v>-1.6</v>
      </c>
      <c r="X21" s="140">
        <v>14.9</v>
      </c>
      <c r="Y21" s="140">
        <v>0.800000000000001</v>
      </c>
      <c r="Z21" s="143">
        <v>13.9</v>
      </c>
      <c r="AA21" s="140">
        <v>-0.5</v>
      </c>
      <c r="AB21" s="140">
        <v>14.7</v>
      </c>
      <c r="AC21" s="143">
        <v>14.8</v>
      </c>
      <c r="AD21" s="140">
        <v>0.100000000000001</v>
      </c>
      <c r="AE21" s="143">
        <v>13.8</v>
      </c>
      <c r="AF21" s="140">
        <v>-0.699999999999999</v>
      </c>
      <c r="AG21" s="143">
        <v>15.6</v>
      </c>
      <c r="AH21" s="140">
        <v>1.4</v>
      </c>
      <c r="AI21" s="143">
        <v>14.2</v>
      </c>
      <c r="AJ21" s="140">
        <v>0.299999999999999</v>
      </c>
      <c r="AK21" s="140">
        <v>13.3</v>
      </c>
      <c r="AL21" s="140">
        <v>0.600000000000001</v>
      </c>
      <c r="AM21" s="143">
        <v>13.7</v>
      </c>
      <c r="AN21" s="140">
        <v>0.0999999999999996</v>
      </c>
      <c r="AO21" s="143">
        <v>12.4</v>
      </c>
      <c r="AP21" s="140">
        <v>-2</v>
      </c>
      <c r="AQ21" s="140">
        <v>14.2</v>
      </c>
      <c r="AR21" s="143">
        <v>14.2</v>
      </c>
      <c r="AS21" s="140">
        <v>0</v>
      </c>
      <c r="AW21">
        <f>SUM(AW2:AW20)</f>
        <v>87</v>
      </c>
    </row>
    <row r="22" ht="19.95" customHeight="1" spans="1:49">
      <c r="A22" s="93" t="s">
        <v>67</v>
      </c>
      <c r="B22" s="140">
        <v>4.9</v>
      </c>
      <c r="C22" s="140">
        <v>4.7</v>
      </c>
      <c r="D22" s="58">
        <v>4.1</v>
      </c>
      <c r="E22" s="140">
        <v>4.3</v>
      </c>
      <c r="F22" s="140">
        <v>5</v>
      </c>
      <c r="G22" s="140">
        <v>4.4</v>
      </c>
      <c r="H22" s="140">
        <v>4.5</v>
      </c>
      <c r="I22" s="140">
        <v>4</v>
      </c>
      <c r="J22" s="140">
        <v>4.4</v>
      </c>
      <c r="K22" s="140">
        <v>4.7</v>
      </c>
      <c r="L22" s="140">
        <v>4.3</v>
      </c>
      <c r="M22" s="140">
        <v>4.4</v>
      </c>
      <c r="N22" s="140">
        <v>4.7</v>
      </c>
      <c r="O22" s="140">
        <v>4.5</v>
      </c>
      <c r="P22" s="140">
        <v>4.6</v>
      </c>
      <c r="Q22" s="140">
        <v>-0.300000000000001</v>
      </c>
      <c r="R22" s="140">
        <v>4</v>
      </c>
      <c r="S22" s="140">
        <v>-0.7</v>
      </c>
      <c r="T22" s="140">
        <v>4.9</v>
      </c>
      <c r="U22" s="140">
        <v>0.800000000000001</v>
      </c>
      <c r="V22" s="140">
        <v>4</v>
      </c>
      <c r="W22" s="140">
        <v>-0.3</v>
      </c>
      <c r="X22" s="140">
        <v>4.2</v>
      </c>
      <c r="Y22" s="140">
        <v>-0.8</v>
      </c>
      <c r="Z22" s="143">
        <v>4.4</v>
      </c>
      <c r="AA22" s="140">
        <v>0</v>
      </c>
      <c r="AB22" s="140">
        <v>4.5</v>
      </c>
      <c r="AC22" s="143">
        <v>4.3</v>
      </c>
      <c r="AD22" s="140">
        <v>-0.2</v>
      </c>
      <c r="AE22" s="143">
        <v>4.4</v>
      </c>
      <c r="AF22" s="140">
        <v>0.4</v>
      </c>
      <c r="AG22" s="143">
        <v>5</v>
      </c>
      <c r="AH22" s="140">
        <v>0.6</v>
      </c>
      <c r="AI22" s="143">
        <v>4.9</v>
      </c>
      <c r="AJ22" s="140">
        <v>0.2</v>
      </c>
      <c r="AK22" s="140">
        <v>4.7</v>
      </c>
      <c r="AL22" s="140">
        <v>0.4</v>
      </c>
      <c r="AM22" s="143">
        <v>4.8</v>
      </c>
      <c r="AN22" s="140">
        <v>0.399999999999999</v>
      </c>
      <c r="AO22" s="143">
        <v>4.6</v>
      </c>
      <c r="AP22" s="140">
        <v>-0.100000000000001</v>
      </c>
      <c r="AQ22" s="140">
        <v>4.5</v>
      </c>
      <c r="AR22" s="143">
        <v>4.5</v>
      </c>
      <c r="AS22" s="140">
        <v>0</v>
      </c>
      <c r="AW22" s="20">
        <v>2</v>
      </c>
    </row>
    <row r="23" ht="19.95" customHeight="1" spans="1:45">
      <c r="A23" s="134" t="s">
        <v>351</v>
      </c>
      <c r="B23" s="140">
        <v>10.3</v>
      </c>
      <c r="C23" s="140">
        <v>9.8</v>
      </c>
      <c r="D23" s="58">
        <v>9.6</v>
      </c>
      <c r="E23" s="140">
        <v>10.1</v>
      </c>
      <c r="F23" s="140">
        <v>10</v>
      </c>
      <c r="G23" s="140">
        <v>10.1</v>
      </c>
      <c r="H23" s="140">
        <v>10</v>
      </c>
      <c r="I23" s="140">
        <v>10</v>
      </c>
      <c r="J23" s="140">
        <v>10</v>
      </c>
      <c r="K23" s="140">
        <v>9.5</v>
      </c>
      <c r="L23" s="140">
        <v>9.9</v>
      </c>
      <c r="M23" s="140">
        <v>9.2</v>
      </c>
      <c r="N23" s="140">
        <v>9.6</v>
      </c>
      <c r="O23" s="140">
        <v>9.9</v>
      </c>
      <c r="P23" s="140">
        <v>9.2</v>
      </c>
      <c r="Q23" s="140">
        <v>-1.1</v>
      </c>
      <c r="R23" s="140">
        <v>11.3</v>
      </c>
      <c r="S23" s="140">
        <v>1.5</v>
      </c>
      <c r="T23" s="140">
        <v>10.2</v>
      </c>
      <c r="U23" s="140">
        <v>0.6</v>
      </c>
      <c r="V23" s="140">
        <v>10.4</v>
      </c>
      <c r="W23" s="140">
        <v>0.300000000000001</v>
      </c>
      <c r="X23" s="140">
        <v>10.5</v>
      </c>
      <c r="Y23" s="140">
        <v>0.5</v>
      </c>
      <c r="Z23" s="143">
        <v>11</v>
      </c>
      <c r="AA23" s="140">
        <v>0.9</v>
      </c>
      <c r="AB23" s="140">
        <v>10</v>
      </c>
      <c r="AC23" s="143">
        <v>10.3</v>
      </c>
      <c r="AD23" s="140">
        <v>0.300000000000001</v>
      </c>
      <c r="AE23" s="143">
        <v>10.5</v>
      </c>
      <c r="AF23" s="140">
        <v>0.5</v>
      </c>
      <c r="AG23" s="143">
        <v>9.6</v>
      </c>
      <c r="AH23" s="140">
        <v>-0.4</v>
      </c>
      <c r="AI23" s="143">
        <v>9.7</v>
      </c>
      <c r="AJ23" s="140">
        <v>0.199999999999999</v>
      </c>
      <c r="AK23" s="140">
        <v>10.1</v>
      </c>
      <c r="AL23" s="140">
        <v>0.199999999999999</v>
      </c>
      <c r="AM23" s="143">
        <v>9.4</v>
      </c>
      <c r="AN23" s="140">
        <v>0.200000000000001</v>
      </c>
      <c r="AO23" s="143">
        <v>9.7</v>
      </c>
      <c r="AP23" s="140">
        <v>0.0999999999999996</v>
      </c>
      <c r="AQ23" s="140">
        <v>9.9</v>
      </c>
      <c r="AR23" s="143">
        <v>10</v>
      </c>
      <c r="AS23" s="140">
        <v>0.0999999999999996</v>
      </c>
    </row>
    <row r="24" ht="19.95" customHeight="1" spans="1:45">
      <c r="A24" s="93" t="s">
        <v>55</v>
      </c>
      <c r="B24" s="140">
        <v>6.8</v>
      </c>
      <c r="C24" s="140">
        <v>5.6</v>
      </c>
      <c r="D24" s="58">
        <v>6.6</v>
      </c>
      <c r="E24" s="140">
        <v>6.8</v>
      </c>
      <c r="F24" s="140">
        <v>6.4</v>
      </c>
      <c r="G24" s="140">
        <v>6.5</v>
      </c>
      <c r="H24" s="140">
        <v>6.5</v>
      </c>
      <c r="I24" s="140">
        <v>6.9</v>
      </c>
      <c r="J24" s="140">
        <v>6.9</v>
      </c>
      <c r="K24" s="140">
        <v>7</v>
      </c>
      <c r="L24" s="140">
        <v>6.7</v>
      </c>
      <c r="M24" s="140">
        <v>6.7</v>
      </c>
      <c r="N24" s="140">
        <v>6.8</v>
      </c>
      <c r="O24" s="140">
        <v>6.7</v>
      </c>
      <c r="P24" s="140">
        <v>6.9</v>
      </c>
      <c r="Q24" s="140">
        <v>0.100000000000001</v>
      </c>
      <c r="R24" s="140">
        <v>4.7</v>
      </c>
      <c r="S24" s="140">
        <v>-0.899999999999999</v>
      </c>
      <c r="T24" s="140">
        <v>5.8</v>
      </c>
      <c r="U24" s="140">
        <v>-0.8</v>
      </c>
      <c r="V24" s="140">
        <v>7.5</v>
      </c>
      <c r="W24" s="140">
        <v>0.7</v>
      </c>
      <c r="X24" s="140">
        <v>6.7</v>
      </c>
      <c r="Y24" s="140">
        <v>0.3</v>
      </c>
      <c r="Z24" s="143">
        <v>7.2</v>
      </c>
      <c r="AA24" s="140">
        <v>0.7</v>
      </c>
      <c r="AB24" s="140">
        <v>6.5</v>
      </c>
      <c r="AC24" s="143">
        <v>6.6</v>
      </c>
      <c r="AD24" s="140">
        <v>0.0999999999999996</v>
      </c>
      <c r="AE24" s="143">
        <v>7</v>
      </c>
      <c r="AF24" s="140">
        <v>0.0999999999999996</v>
      </c>
      <c r="AG24" s="143">
        <v>7.1</v>
      </c>
      <c r="AH24" s="140">
        <v>0.199999999999999</v>
      </c>
      <c r="AI24" s="143">
        <v>7.5</v>
      </c>
      <c r="AJ24" s="140">
        <v>0.5</v>
      </c>
      <c r="AK24" s="140">
        <v>7.1</v>
      </c>
      <c r="AL24" s="140">
        <v>0.399999999999999</v>
      </c>
      <c r="AM24" s="143">
        <v>7.4</v>
      </c>
      <c r="AN24" s="140">
        <v>0.7</v>
      </c>
      <c r="AO24" s="143">
        <v>7.3</v>
      </c>
      <c r="AP24" s="140">
        <v>0.5</v>
      </c>
      <c r="AQ24" s="140">
        <v>6.7</v>
      </c>
      <c r="AR24" s="143">
        <v>7</v>
      </c>
      <c r="AS24" s="140">
        <v>0.3</v>
      </c>
    </row>
    <row r="25" ht="19.95" customHeight="1" spans="1:45">
      <c r="A25" s="93" t="s">
        <v>368</v>
      </c>
      <c r="B25" s="140">
        <v>8.9</v>
      </c>
      <c r="C25" s="140">
        <v>9.8</v>
      </c>
      <c r="D25" s="58">
        <v>9.1</v>
      </c>
      <c r="E25" s="140">
        <v>9.2</v>
      </c>
      <c r="F25" s="140">
        <v>9.3</v>
      </c>
      <c r="G25" s="140">
        <v>8.8</v>
      </c>
      <c r="H25" s="140">
        <v>9.2</v>
      </c>
      <c r="I25" s="140">
        <v>9</v>
      </c>
      <c r="J25" s="140">
        <v>8.1</v>
      </c>
      <c r="K25" s="140">
        <v>6.9</v>
      </c>
      <c r="L25" s="140">
        <v>8</v>
      </c>
      <c r="M25" s="140">
        <v>7.8</v>
      </c>
      <c r="N25" s="140">
        <v>7.2</v>
      </c>
      <c r="O25" s="140">
        <v>8.4</v>
      </c>
      <c r="P25" s="140">
        <v>7.7</v>
      </c>
      <c r="Q25" s="140">
        <v>-1.2</v>
      </c>
      <c r="R25" s="140">
        <v>12.7</v>
      </c>
      <c r="S25" s="140">
        <v>2.9</v>
      </c>
      <c r="T25" s="140">
        <v>10.2</v>
      </c>
      <c r="U25" s="140">
        <v>1.1</v>
      </c>
      <c r="V25" s="140">
        <v>9.7</v>
      </c>
      <c r="W25" s="140">
        <v>0.5</v>
      </c>
      <c r="X25" s="140">
        <v>9.4</v>
      </c>
      <c r="Y25" s="140">
        <v>0.0999999999999996</v>
      </c>
      <c r="Z25" s="143">
        <v>8.8</v>
      </c>
      <c r="AA25" s="140">
        <v>0</v>
      </c>
      <c r="AB25" s="140">
        <v>9.2</v>
      </c>
      <c r="AC25" s="143">
        <v>9.3</v>
      </c>
      <c r="AD25" s="140">
        <v>0.100000000000001</v>
      </c>
      <c r="AE25" s="143">
        <v>8.5</v>
      </c>
      <c r="AF25" s="140">
        <v>-0.5</v>
      </c>
      <c r="AG25" s="143">
        <v>8.2</v>
      </c>
      <c r="AH25" s="140">
        <v>0.0999999999999996</v>
      </c>
      <c r="AI25" s="143">
        <v>8.7</v>
      </c>
      <c r="AJ25" s="140">
        <v>1.8</v>
      </c>
      <c r="AK25" s="140">
        <v>8.6</v>
      </c>
      <c r="AL25" s="140">
        <v>0.6</v>
      </c>
      <c r="AM25" s="143">
        <v>8.1</v>
      </c>
      <c r="AN25" s="140">
        <v>0.3</v>
      </c>
      <c r="AO25" s="143">
        <v>8.4</v>
      </c>
      <c r="AP25" s="140">
        <v>1.2</v>
      </c>
      <c r="AQ25" s="140">
        <v>8.4</v>
      </c>
      <c r="AR25" s="143">
        <v>8.8</v>
      </c>
      <c r="AS25" s="140">
        <v>0.4</v>
      </c>
    </row>
    <row r="26" ht="19.95" customHeight="1" spans="1:45">
      <c r="A26" s="93" t="s">
        <v>184</v>
      </c>
      <c r="B26" s="140">
        <v>11.4</v>
      </c>
      <c r="C26" s="140">
        <v>12.1</v>
      </c>
      <c r="D26" s="58">
        <v>12.2</v>
      </c>
      <c r="E26" s="140">
        <v>11.8</v>
      </c>
      <c r="F26" s="140">
        <v>11.6</v>
      </c>
      <c r="G26" s="140">
        <v>11.9</v>
      </c>
      <c r="H26" s="140">
        <v>11.8</v>
      </c>
      <c r="I26" s="140">
        <v>12.1</v>
      </c>
      <c r="J26" s="140">
        <v>11.7</v>
      </c>
      <c r="K26" s="140">
        <v>11.8</v>
      </c>
      <c r="L26" s="140">
        <v>11.8</v>
      </c>
      <c r="M26" s="140">
        <v>11.6</v>
      </c>
      <c r="N26" s="140">
        <v>11.4</v>
      </c>
      <c r="O26" s="140">
        <v>11.8</v>
      </c>
      <c r="P26" s="140">
        <v>10.8</v>
      </c>
      <c r="Q26" s="140">
        <v>-0.6</v>
      </c>
      <c r="R26" s="140">
        <v>12.6</v>
      </c>
      <c r="S26" s="140">
        <v>0.5</v>
      </c>
      <c r="T26" s="140">
        <v>12.3</v>
      </c>
      <c r="U26" s="140">
        <v>0.100000000000001</v>
      </c>
      <c r="V26" s="140">
        <v>12.1</v>
      </c>
      <c r="W26" s="140">
        <v>0.299999999999999</v>
      </c>
      <c r="X26" s="140">
        <v>12.4</v>
      </c>
      <c r="Y26" s="140">
        <v>0.800000000000001</v>
      </c>
      <c r="Z26" s="143">
        <v>12.6</v>
      </c>
      <c r="AA26" s="140">
        <v>0.699999999999999</v>
      </c>
      <c r="AB26" s="140">
        <v>11.8</v>
      </c>
      <c r="AC26" s="143">
        <v>12</v>
      </c>
      <c r="AD26" s="140">
        <v>0.199999999999999</v>
      </c>
      <c r="AE26" s="143">
        <v>12.9</v>
      </c>
      <c r="AF26" s="140">
        <v>0.800000000000001</v>
      </c>
      <c r="AG26" s="143">
        <v>13.5</v>
      </c>
      <c r="AH26" s="140">
        <v>1.8</v>
      </c>
      <c r="AI26" s="143">
        <v>11.6</v>
      </c>
      <c r="AJ26" s="140">
        <v>-0.200000000000001</v>
      </c>
      <c r="AK26" s="140">
        <v>13</v>
      </c>
      <c r="AL26" s="140">
        <v>1.2</v>
      </c>
      <c r="AM26" s="143">
        <v>11.9</v>
      </c>
      <c r="AN26" s="140">
        <v>0.300000000000001</v>
      </c>
      <c r="AO26" s="143">
        <v>12.1</v>
      </c>
      <c r="AP26" s="140">
        <v>0.699999999999999</v>
      </c>
      <c r="AQ26" s="140">
        <v>11.8</v>
      </c>
      <c r="AR26" s="143">
        <v>12.3</v>
      </c>
      <c r="AS26" s="140">
        <v>0.5</v>
      </c>
    </row>
    <row r="27" ht="19.95" customHeight="1" spans="1:45">
      <c r="A27" s="93" t="s">
        <v>434</v>
      </c>
      <c r="B27" s="140">
        <v>8.4</v>
      </c>
      <c r="C27" s="140">
        <v>9.7</v>
      </c>
      <c r="D27" s="58">
        <v>8.9</v>
      </c>
      <c r="E27" s="140">
        <v>7.5</v>
      </c>
      <c r="F27" s="140">
        <v>8</v>
      </c>
      <c r="G27" s="140">
        <v>6.9</v>
      </c>
      <c r="H27" s="140">
        <v>8.1</v>
      </c>
      <c r="I27" s="140">
        <v>7.3</v>
      </c>
      <c r="J27" s="140">
        <v>6.3</v>
      </c>
      <c r="K27" s="140">
        <v>6.8</v>
      </c>
      <c r="L27" s="140">
        <v>7.4</v>
      </c>
      <c r="M27" s="140">
        <v>7.4</v>
      </c>
      <c r="N27" s="140">
        <v>7.7</v>
      </c>
      <c r="O27" s="140">
        <v>7.6</v>
      </c>
      <c r="P27" s="140">
        <v>8</v>
      </c>
      <c r="Q27" s="140">
        <v>-0.4</v>
      </c>
      <c r="R27" s="140">
        <v>8.4</v>
      </c>
      <c r="S27" s="140">
        <v>-1.3</v>
      </c>
      <c r="T27" s="140">
        <v>6.5</v>
      </c>
      <c r="U27" s="140">
        <v>-2.4</v>
      </c>
      <c r="V27" s="140">
        <v>8.7</v>
      </c>
      <c r="W27" s="140">
        <v>1.2</v>
      </c>
      <c r="X27" s="140">
        <v>7.5</v>
      </c>
      <c r="Y27" s="140">
        <v>-0.5</v>
      </c>
      <c r="Z27" s="143">
        <v>7.8</v>
      </c>
      <c r="AA27" s="140">
        <v>0.899999999999999</v>
      </c>
      <c r="AB27" s="140">
        <v>8.1</v>
      </c>
      <c r="AC27" s="143">
        <v>7.8</v>
      </c>
      <c r="AD27" s="140">
        <v>-0.3</v>
      </c>
      <c r="AE27" s="143">
        <v>7.9</v>
      </c>
      <c r="AF27" s="140">
        <v>0.600000000000001</v>
      </c>
      <c r="AG27" s="143">
        <v>8.4</v>
      </c>
      <c r="AH27" s="140">
        <v>2.1</v>
      </c>
      <c r="AI27" s="143">
        <v>9</v>
      </c>
      <c r="AJ27" s="140">
        <v>2.2</v>
      </c>
      <c r="AK27" s="140">
        <v>8.4</v>
      </c>
      <c r="AL27" s="140">
        <v>1</v>
      </c>
      <c r="AM27" s="143">
        <v>8.6</v>
      </c>
      <c r="AN27" s="140">
        <v>1.2</v>
      </c>
      <c r="AO27" s="143">
        <v>9.2</v>
      </c>
      <c r="AP27" s="140">
        <v>1.5</v>
      </c>
      <c r="AQ27" s="140">
        <v>7.6</v>
      </c>
      <c r="AR27" s="143">
        <v>8.2</v>
      </c>
      <c r="AS27" s="140">
        <v>0.6</v>
      </c>
    </row>
    <row r="28" ht="19.95" customHeight="1" spans="1:45">
      <c r="A28" s="93" t="s">
        <v>43</v>
      </c>
      <c r="B28" s="140">
        <v>9.4</v>
      </c>
      <c r="C28" s="140">
        <v>10</v>
      </c>
      <c r="D28" s="58">
        <v>9.3</v>
      </c>
      <c r="E28" s="140">
        <v>8.4</v>
      </c>
      <c r="F28" s="140">
        <v>9.3</v>
      </c>
      <c r="G28" s="140">
        <v>8.4</v>
      </c>
      <c r="H28" s="140">
        <v>9.1</v>
      </c>
      <c r="I28" s="140">
        <v>7.8</v>
      </c>
      <c r="J28" s="140">
        <v>8</v>
      </c>
      <c r="K28" s="140">
        <v>8.5</v>
      </c>
      <c r="L28" s="140">
        <v>8.5</v>
      </c>
      <c r="M28" s="140">
        <v>8.7</v>
      </c>
      <c r="N28" s="140">
        <v>8.5</v>
      </c>
      <c r="O28" s="140">
        <v>8.7</v>
      </c>
      <c r="P28" s="140">
        <v>8.2</v>
      </c>
      <c r="Q28" s="140">
        <v>-1.2</v>
      </c>
      <c r="R28" s="140">
        <v>11.4</v>
      </c>
      <c r="S28" s="140">
        <v>1.4</v>
      </c>
      <c r="T28" s="140">
        <v>10.5</v>
      </c>
      <c r="U28" s="140">
        <v>1.2</v>
      </c>
      <c r="V28" s="140">
        <v>10</v>
      </c>
      <c r="W28" s="140">
        <v>1.6</v>
      </c>
      <c r="X28" s="140">
        <v>10.7</v>
      </c>
      <c r="Y28" s="140">
        <v>1.4</v>
      </c>
      <c r="Z28" s="143">
        <v>10.2</v>
      </c>
      <c r="AA28" s="140">
        <v>1.8</v>
      </c>
      <c r="AB28" s="140">
        <v>9.1</v>
      </c>
      <c r="AC28" s="143">
        <v>9.9</v>
      </c>
      <c r="AD28" s="140">
        <v>0.800000000000001</v>
      </c>
      <c r="AE28" s="143">
        <v>9.4</v>
      </c>
      <c r="AF28" s="140">
        <v>1.6</v>
      </c>
      <c r="AG28" s="143">
        <v>9.4</v>
      </c>
      <c r="AH28" s="140">
        <v>1.4</v>
      </c>
      <c r="AI28" s="143">
        <v>8.5</v>
      </c>
      <c r="AJ28" s="140">
        <v>0</v>
      </c>
      <c r="AK28" s="140">
        <v>9.5</v>
      </c>
      <c r="AL28" s="140">
        <v>1</v>
      </c>
      <c r="AM28" s="143">
        <v>8.3</v>
      </c>
      <c r="AN28" s="140">
        <v>-0.399999999999999</v>
      </c>
      <c r="AO28" s="143">
        <v>8.7</v>
      </c>
      <c r="AP28" s="140">
        <v>0.199999999999999</v>
      </c>
      <c r="AQ28" s="140">
        <v>8.7</v>
      </c>
      <c r="AR28" s="143">
        <v>9.4</v>
      </c>
      <c r="AS28" s="140">
        <v>0.700000000000001</v>
      </c>
    </row>
    <row r="29" ht="19.95" customHeight="1" spans="1:45">
      <c r="A29" s="93" t="s">
        <v>436</v>
      </c>
      <c r="B29" s="140">
        <v>6.9</v>
      </c>
      <c r="C29" s="140">
        <v>6.1</v>
      </c>
      <c r="D29" s="58">
        <v>7.3</v>
      </c>
      <c r="E29" s="140">
        <v>8.6</v>
      </c>
      <c r="F29" s="140">
        <v>7.7</v>
      </c>
      <c r="G29" s="140">
        <v>6.1</v>
      </c>
      <c r="H29" s="140">
        <v>7.1</v>
      </c>
      <c r="I29" s="140">
        <v>5.1</v>
      </c>
      <c r="J29" s="140">
        <v>5.9</v>
      </c>
      <c r="K29" s="140">
        <v>6.4</v>
      </c>
      <c r="L29" s="140">
        <v>6.6</v>
      </c>
      <c r="M29" s="140">
        <v>6.9</v>
      </c>
      <c r="N29" s="140">
        <v>7.1</v>
      </c>
      <c r="O29" s="140">
        <v>6.5</v>
      </c>
      <c r="P29" s="140">
        <v>7.7</v>
      </c>
      <c r="Q29" s="140">
        <v>0.8</v>
      </c>
      <c r="R29" s="140">
        <v>0</v>
      </c>
      <c r="S29" s="140">
        <v>-6.1</v>
      </c>
      <c r="T29" s="140">
        <v>4.5</v>
      </c>
      <c r="U29" s="140">
        <v>-2.8</v>
      </c>
      <c r="V29" s="140">
        <v>7.7</v>
      </c>
      <c r="W29" s="140">
        <v>-0.899999999999999</v>
      </c>
      <c r="X29" s="140">
        <v>9.5</v>
      </c>
      <c r="Y29" s="140">
        <v>1.8</v>
      </c>
      <c r="Z29" s="143">
        <v>8.6</v>
      </c>
      <c r="AA29" s="140">
        <v>2.5</v>
      </c>
      <c r="AB29" s="140">
        <v>7.1</v>
      </c>
      <c r="AC29" s="143">
        <v>7.8</v>
      </c>
      <c r="AD29" s="140">
        <v>0.7</v>
      </c>
      <c r="AE29" s="143">
        <v>6.5</v>
      </c>
      <c r="AF29" s="140">
        <v>1.4</v>
      </c>
      <c r="AG29" s="143">
        <v>6.2</v>
      </c>
      <c r="AH29" s="140">
        <v>0.3</v>
      </c>
      <c r="AI29" s="143">
        <v>10.3</v>
      </c>
      <c r="AJ29" s="140">
        <v>3.9</v>
      </c>
      <c r="AK29" s="140">
        <v>6.5</v>
      </c>
      <c r="AL29" s="140">
        <v>-0.0999999999999996</v>
      </c>
      <c r="AM29" s="143">
        <v>9.4</v>
      </c>
      <c r="AN29" s="140">
        <v>2.5</v>
      </c>
      <c r="AO29" s="143">
        <v>9.8</v>
      </c>
      <c r="AP29" s="140">
        <v>2.7</v>
      </c>
      <c r="AQ29" s="140">
        <v>6.5</v>
      </c>
      <c r="AR29" s="143">
        <v>7.7</v>
      </c>
      <c r="AS29" s="140">
        <v>1.2</v>
      </c>
    </row>
    <row r="30" ht="19.95" customHeight="1" spans="1:45">
      <c r="A30" s="93" t="s">
        <v>73</v>
      </c>
      <c r="B30" s="140">
        <v>10.5</v>
      </c>
      <c r="C30" s="140">
        <v>12.4</v>
      </c>
      <c r="D30" s="58">
        <v>11.2</v>
      </c>
      <c r="E30" s="140">
        <v>8.8</v>
      </c>
      <c r="F30" s="140">
        <v>10.2</v>
      </c>
      <c r="G30" s="140">
        <v>10.4</v>
      </c>
      <c r="H30" s="140">
        <v>10.5</v>
      </c>
      <c r="I30" s="140">
        <v>8.6</v>
      </c>
      <c r="J30" s="140">
        <v>9.9</v>
      </c>
      <c r="K30" s="140">
        <v>10.1</v>
      </c>
      <c r="L30" s="140">
        <v>11.3</v>
      </c>
      <c r="M30" s="140">
        <v>9.9</v>
      </c>
      <c r="N30" s="140">
        <v>10.1</v>
      </c>
      <c r="O30" s="140">
        <v>10.2</v>
      </c>
      <c r="P30" s="140">
        <v>10.3</v>
      </c>
      <c r="Q30" s="140">
        <v>-0.199999999999999</v>
      </c>
      <c r="R30" s="140">
        <v>0</v>
      </c>
      <c r="S30" s="140">
        <v>-12.4</v>
      </c>
      <c r="T30" s="140">
        <v>8.1</v>
      </c>
      <c r="U30" s="140">
        <v>-3.1</v>
      </c>
      <c r="V30" s="140">
        <v>12.8</v>
      </c>
      <c r="W30" s="140">
        <v>4</v>
      </c>
      <c r="X30" s="140">
        <v>11.7</v>
      </c>
      <c r="Y30" s="140">
        <v>1.5</v>
      </c>
      <c r="Z30" s="143">
        <v>14.9</v>
      </c>
      <c r="AA30" s="140">
        <v>4.5</v>
      </c>
      <c r="AB30" s="140">
        <v>10.5</v>
      </c>
      <c r="AC30" s="143">
        <v>11.9</v>
      </c>
      <c r="AD30" s="140">
        <v>1.4</v>
      </c>
      <c r="AE30" s="143">
        <v>12.4</v>
      </c>
      <c r="AF30" s="140">
        <v>3.8</v>
      </c>
      <c r="AG30" s="143">
        <v>13.2</v>
      </c>
      <c r="AH30" s="140">
        <v>3.3</v>
      </c>
      <c r="AI30" s="143">
        <v>11.3</v>
      </c>
      <c r="AJ30" s="140">
        <v>1.2</v>
      </c>
      <c r="AK30" s="140">
        <v>11.6</v>
      </c>
      <c r="AL30" s="140">
        <v>0.299999999999999</v>
      </c>
      <c r="AM30" s="143">
        <v>11.3</v>
      </c>
      <c r="AN30" s="140">
        <v>1.4</v>
      </c>
      <c r="AO30" s="143">
        <v>10.6</v>
      </c>
      <c r="AP30" s="140">
        <v>0.5</v>
      </c>
      <c r="AQ30" s="140">
        <v>10.2</v>
      </c>
      <c r="AR30" s="143">
        <v>11.8</v>
      </c>
      <c r="AS30" s="140">
        <v>1.6</v>
      </c>
    </row>
    <row r="31" ht="19.95" customHeight="1" spans="1:45">
      <c r="A31" s="93" t="s">
        <v>39</v>
      </c>
      <c r="B31" s="140">
        <v>12.3</v>
      </c>
      <c r="C31" s="140">
        <v>13.8</v>
      </c>
      <c r="D31" s="58">
        <v>12.7</v>
      </c>
      <c r="E31" s="140">
        <v>13.1</v>
      </c>
      <c r="F31" s="140">
        <v>11.9</v>
      </c>
      <c r="G31" s="140">
        <v>11.8</v>
      </c>
      <c r="H31" s="140">
        <v>12.5</v>
      </c>
      <c r="I31" s="140">
        <v>12.1</v>
      </c>
      <c r="J31" s="140">
        <v>12.7</v>
      </c>
      <c r="K31" s="140">
        <v>12.1</v>
      </c>
      <c r="L31" s="140">
        <v>11.9</v>
      </c>
      <c r="M31" s="140">
        <v>12.5</v>
      </c>
      <c r="N31" s="140">
        <v>12.7</v>
      </c>
      <c r="O31" s="140">
        <v>12.5</v>
      </c>
      <c r="P31" s="140">
        <v>12.6</v>
      </c>
      <c r="Q31" s="140">
        <v>0.299999999999999</v>
      </c>
      <c r="R31" s="140">
        <v>14.3</v>
      </c>
      <c r="S31" s="140">
        <v>0.5</v>
      </c>
      <c r="T31" s="140">
        <v>14.8</v>
      </c>
      <c r="U31" s="140">
        <v>2.1</v>
      </c>
      <c r="V31" s="140">
        <v>14.8</v>
      </c>
      <c r="W31" s="140">
        <v>1.7</v>
      </c>
      <c r="X31" s="140">
        <v>14.6</v>
      </c>
      <c r="Y31" s="140">
        <v>2.7</v>
      </c>
      <c r="Z31" s="143">
        <v>16.4</v>
      </c>
      <c r="AA31" s="140">
        <v>4.6</v>
      </c>
      <c r="AB31" s="140">
        <v>12.5</v>
      </c>
      <c r="AC31" s="143">
        <v>14.5</v>
      </c>
      <c r="AD31" s="140">
        <v>2</v>
      </c>
      <c r="AE31" s="143">
        <v>16.9</v>
      </c>
      <c r="AF31" s="140">
        <v>4.8</v>
      </c>
      <c r="AG31" s="143">
        <v>14.5</v>
      </c>
      <c r="AH31" s="140">
        <v>1.8</v>
      </c>
      <c r="AI31" s="143">
        <v>13.9</v>
      </c>
      <c r="AJ31" s="140">
        <v>1.8</v>
      </c>
      <c r="AK31" s="140">
        <v>13.4</v>
      </c>
      <c r="AL31" s="140">
        <v>1.5</v>
      </c>
      <c r="AM31" s="143">
        <v>13.8</v>
      </c>
      <c r="AN31" s="140">
        <v>1.3</v>
      </c>
      <c r="AO31" s="143">
        <v>12.6</v>
      </c>
      <c r="AP31" s="140">
        <v>-0.0999999999999996</v>
      </c>
      <c r="AQ31" s="140">
        <v>12.5</v>
      </c>
      <c r="AR31" s="143">
        <v>14.3</v>
      </c>
      <c r="AS31" s="140">
        <v>1.8</v>
      </c>
    </row>
    <row r="32" ht="19.95" customHeight="1" spans="1:45">
      <c r="A32" s="93" t="s">
        <v>325</v>
      </c>
      <c r="B32" s="140">
        <v>16.6</v>
      </c>
      <c r="C32" s="140">
        <v>15.1</v>
      </c>
      <c r="D32" s="58">
        <v>15.7</v>
      </c>
      <c r="E32" s="140">
        <v>16.6</v>
      </c>
      <c r="F32" s="140">
        <v>16.8</v>
      </c>
      <c r="G32" s="140">
        <v>17.2</v>
      </c>
      <c r="H32" s="140">
        <v>16.4</v>
      </c>
      <c r="I32" s="140">
        <v>16.6</v>
      </c>
      <c r="J32" s="140">
        <v>16.8</v>
      </c>
      <c r="K32" s="140">
        <v>15.9</v>
      </c>
      <c r="L32" s="140">
        <v>15</v>
      </c>
      <c r="M32" s="140">
        <v>16.2</v>
      </c>
      <c r="N32" s="140">
        <v>16.5</v>
      </c>
      <c r="O32" s="140">
        <v>16.3</v>
      </c>
      <c r="P32" s="140">
        <v>16.8</v>
      </c>
      <c r="Q32" s="140">
        <v>0.199999999999999</v>
      </c>
      <c r="R32" s="140">
        <v>17.8</v>
      </c>
      <c r="S32" s="140">
        <v>2.7</v>
      </c>
      <c r="T32" s="140">
        <v>18.6</v>
      </c>
      <c r="U32" s="140">
        <v>2.9</v>
      </c>
      <c r="V32" s="140">
        <v>17.8</v>
      </c>
      <c r="W32" s="140">
        <v>1.2</v>
      </c>
      <c r="X32" s="140">
        <v>17.5</v>
      </c>
      <c r="Y32" s="140">
        <v>0.699999999999999</v>
      </c>
      <c r="Z32" s="143">
        <v>19.2</v>
      </c>
      <c r="AA32" s="140">
        <v>2</v>
      </c>
      <c r="AB32" s="140">
        <v>16.4</v>
      </c>
      <c r="AC32" s="143">
        <v>17.9</v>
      </c>
      <c r="AD32" s="140">
        <v>1.5</v>
      </c>
      <c r="AE32" s="143">
        <v>18.8</v>
      </c>
      <c r="AF32" s="140">
        <v>2.2</v>
      </c>
      <c r="AG32" s="143">
        <v>18.3</v>
      </c>
      <c r="AH32" s="140">
        <v>1.5</v>
      </c>
      <c r="AI32" s="143">
        <v>19.3</v>
      </c>
      <c r="AJ32" s="140">
        <v>3.4</v>
      </c>
      <c r="AK32" s="140">
        <v>16.2</v>
      </c>
      <c r="AL32" s="140">
        <v>1.2</v>
      </c>
      <c r="AM32" s="143">
        <v>18.2</v>
      </c>
      <c r="AN32" s="140">
        <v>2</v>
      </c>
      <c r="AO32" s="143">
        <v>18.8</v>
      </c>
      <c r="AP32" s="140">
        <v>2.3</v>
      </c>
      <c r="AQ32" s="140">
        <v>16.3</v>
      </c>
      <c r="AR32" s="143">
        <v>18.1</v>
      </c>
      <c r="AS32" s="140">
        <v>1.8</v>
      </c>
    </row>
    <row r="33" ht="19.95" customHeight="1" spans="1:45">
      <c r="A33" s="93" t="s">
        <v>18</v>
      </c>
      <c r="B33" s="140">
        <v>20</v>
      </c>
      <c r="C33" s="140">
        <v>24.2</v>
      </c>
      <c r="D33" s="58">
        <v>22.2</v>
      </c>
      <c r="E33" s="140">
        <v>21.5</v>
      </c>
      <c r="F33" s="140">
        <v>23.9</v>
      </c>
      <c r="G33" s="140">
        <v>23.3</v>
      </c>
      <c r="H33" s="140">
        <v>22.4</v>
      </c>
      <c r="I33" s="140">
        <v>20.7</v>
      </c>
      <c r="J33" s="140">
        <v>22.9</v>
      </c>
      <c r="K33" s="140">
        <v>21.3</v>
      </c>
      <c r="L33" s="140">
        <v>24.4</v>
      </c>
      <c r="M33" s="140">
        <v>22.8</v>
      </c>
      <c r="N33" s="140">
        <v>23.5</v>
      </c>
      <c r="O33" s="140">
        <v>22.5</v>
      </c>
      <c r="P33" s="140">
        <v>22.5</v>
      </c>
      <c r="Q33" s="140">
        <v>2.5</v>
      </c>
      <c r="R33" s="140">
        <v>26.9</v>
      </c>
      <c r="S33" s="140">
        <v>2.7</v>
      </c>
      <c r="T33" s="140">
        <v>39.7</v>
      </c>
      <c r="U33" s="140">
        <v>17.5</v>
      </c>
      <c r="V33" s="140">
        <v>25.6</v>
      </c>
      <c r="W33" s="140">
        <v>4.1</v>
      </c>
      <c r="X33" s="140">
        <v>28.1</v>
      </c>
      <c r="Y33" s="140">
        <v>4.2</v>
      </c>
      <c r="Z33" s="143">
        <v>27.4</v>
      </c>
      <c r="AA33" s="140">
        <v>4.1</v>
      </c>
      <c r="AB33" s="140">
        <v>22.4</v>
      </c>
      <c r="AC33" s="143">
        <v>27.3</v>
      </c>
      <c r="AD33" s="140">
        <v>4.9</v>
      </c>
      <c r="AE33" s="143">
        <v>28.7</v>
      </c>
      <c r="AF33" s="140">
        <v>8</v>
      </c>
      <c r="AG33" s="143">
        <v>22.8</v>
      </c>
      <c r="AH33" s="140">
        <v>-0.0999999999999979</v>
      </c>
      <c r="AI33" s="143">
        <v>28.3</v>
      </c>
      <c r="AJ33" s="140">
        <v>7</v>
      </c>
      <c r="AK33" s="140">
        <v>28</v>
      </c>
      <c r="AL33" s="140">
        <v>3.6</v>
      </c>
      <c r="AM33" s="143">
        <v>35.6</v>
      </c>
      <c r="AN33" s="140">
        <v>12.8</v>
      </c>
      <c r="AO33" s="143">
        <v>42.4</v>
      </c>
      <c r="AP33" s="140">
        <v>18.9</v>
      </c>
      <c r="AQ33" s="140">
        <v>22.5</v>
      </c>
      <c r="AR33" s="143">
        <v>28.6</v>
      </c>
      <c r="AS33" s="140">
        <v>6.1</v>
      </c>
    </row>
    <row r="34" ht="19.95" customHeight="1" spans="1:45">
      <c r="A34" s="93" t="s">
        <v>437</v>
      </c>
      <c r="B34" s="140"/>
      <c r="C34" s="140"/>
      <c r="D34" s="58"/>
      <c r="E34" s="140"/>
      <c r="F34" s="140"/>
      <c r="G34" s="140"/>
      <c r="H34" s="140"/>
      <c r="I34" s="140"/>
      <c r="J34" s="140"/>
      <c r="K34" s="140"/>
      <c r="L34" s="140" t="s">
        <v>438</v>
      </c>
      <c r="M34" s="140" t="s">
        <v>438</v>
      </c>
      <c r="N34" s="140" t="s">
        <v>438</v>
      </c>
      <c r="O34" s="140"/>
      <c r="P34" s="140"/>
      <c r="Q34" s="140"/>
      <c r="R34" s="140"/>
      <c r="S34" s="140"/>
      <c r="T34" s="140"/>
      <c r="U34" s="140"/>
      <c r="V34" s="140"/>
      <c r="W34" s="140"/>
      <c r="X34" s="140"/>
      <c r="Y34" s="140"/>
      <c r="Z34" s="143"/>
      <c r="AA34" s="140"/>
      <c r="AB34" s="140"/>
      <c r="AC34" s="143"/>
      <c r="AD34" s="140"/>
      <c r="AE34" s="143"/>
      <c r="AF34" s="140"/>
      <c r="AG34" s="143"/>
      <c r="AH34" s="140"/>
      <c r="AI34" s="143"/>
      <c r="AJ34" s="140"/>
      <c r="AK34" s="140">
        <v>6.8</v>
      </c>
      <c r="AL34" s="140" t="s">
        <v>438</v>
      </c>
      <c r="AM34" s="143">
        <v>11.4</v>
      </c>
      <c r="AN34" s="140" t="s">
        <v>438</v>
      </c>
      <c r="AO34" s="143">
        <v>12.5</v>
      </c>
      <c r="AP34" s="140" t="s">
        <v>438</v>
      </c>
      <c r="AQ34" s="140" t="s">
        <v>438</v>
      </c>
      <c r="AR34" s="143">
        <v>11.6</v>
      </c>
      <c r="AS34" s="140" t="s">
        <v>438</v>
      </c>
    </row>
    <row r="35" ht="19.95" customHeight="1" spans="1:45">
      <c r="A35" s="135" t="s">
        <v>447</v>
      </c>
      <c r="B35" s="140">
        <v>9.8</v>
      </c>
      <c r="C35" s="140">
        <v>9.5</v>
      </c>
      <c r="D35" s="58">
        <v>9.6</v>
      </c>
      <c r="E35" s="140">
        <v>9.8</v>
      </c>
      <c r="F35" s="140">
        <v>9.6</v>
      </c>
      <c r="G35" s="140">
        <v>9.4</v>
      </c>
      <c r="H35" s="140">
        <v>9.6</v>
      </c>
      <c r="I35" s="140">
        <v>9.2</v>
      </c>
      <c r="J35" s="140">
        <v>9.3</v>
      </c>
      <c r="K35" s="140">
        <v>9.2</v>
      </c>
      <c r="L35" s="140">
        <v>9.1</v>
      </c>
      <c r="M35" s="140">
        <v>9</v>
      </c>
      <c r="N35" s="140">
        <v>9.2</v>
      </c>
      <c r="O35" s="140">
        <v>9.4</v>
      </c>
      <c r="P35" s="140">
        <v>9.2</v>
      </c>
      <c r="Q35" s="140">
        <v>-0.600000000000001</v>
      </c>
      <c r="R35" s="140">
        <v>11.3</v>
      </c>
      <c r="S35" s="140">
        <v>1.8</v>
      </c>
      <c r="T35" s="140">
        <v>9.9</v>
      </c>
      <c r="U35" s="140">
        <v>0.300000000000001</v>
      </c>
      <c r="V35" s="140">
        <v>10</v>
      </c>
      <c r="W35" s="140">
        <v>0.199999999999999</v>
      </c>
      <c r="X35" s="140">
        <v>9.8</v>
      </c>
      <c r="Y35" s="140">
        <v>0.200000000000001</v>
      </c>
      <c r="Z35" s="143">
        <v>9.6</v>
      </c>
      <c r="AA35" s="140">
        <v>0.199999999999999</v>
      </c>
      <c r="AB35" s="140">
        <v>9.6</v>
      </c>
      <c r="AC35" s="143">
        <v>9.8</v>
      </c>
      <c r="AD35" s="140">
        <v>0.200000000000001</v>
      </c>
      <c r="AE35" s="143">
        <v>9.5</v>
      </c>
      <c r="AF35" s="140">
        <v>0.300000000000001</v>
      </c>
      <c r="AG35" s="143">
        <v>9.2</v>
      </c>
      <c r="AH35" s="140">
        <v>-0.100000000000001</v>
      </c>
      <c r="AI35" s="143">
        <v>9.2</v>
      </c>
      <c r="AJ35" s="140">
        <v>0</v>
      </c>
      <c r="AK35" s="140">
        <v>8.9</v>
      </c>
      <c r="AL35" s="140">
        <v>-0.199999999999999</v>
      </c>
      <c r="AM35" s="143">
        <v>8.9</v>
      </c>
      <c r="AN35" s="140">
        <v>-0.0999999999999996</v>
      </c>
      <c r="AO35" s="143">
        <v>8.9</v>
      </c>
      <c r="AP35" s="140">
        <v>-0.299999999999999</v>
      </c>
      <c r="AQ35" s="140">
        <v>9.4</v>
      </c>
      <c r="AR35" s="143">
        <v>9.4</v>
      </c>
      <c r="AS35" s="140">
        <v>0</v>
      </c>
    </row>
    <row r="36" ht="19.95" customHeight="1" spans="1:45">
      <c r="A36" s="93" t="s">
        <v>79</v>
      </c>
      <c r="B36" s="140">
        <v>35.6</v>
      </c>
      <c r="C36" s="140">
        <v>27.9</v>
      </c>
      <c r="D36" s="58">
        <v>19.3</v>
      </c>
      <c r="E36" s="140">
        <v>25.9</v>
      </c>
      <c r="F36" s="140">
        <v>22.1</v>
      </c>
      <c r="G36" s="140">
        <v>29</v>
      </c>
      <c r="H36" s="140">
        <v>26.5</v>
      </c>
      <c r="I36" s="140">
        <v>26.2</v>
      </c>
      <c r="J36" s="140">
        <v>25</v>
      </c>
      <c r="K36" s="140">
        <v>23</v>
      </c>
      <c r="L36" s="140">
        <v>28.4</v>
      </c>
      <c r="M36" s="140">
        <v>27.6</v>
      </c>
      <c r="N36" s="140">
        <v>24.6</v>
      </c>
      <c r="O36" s="140">
        <v>26.2</v>
      </c>
      <c r="P36" s="140">
        <v>21.2</v>
      </c>
      <c r="Q36" s="140">
        <v>-14.4</v>
      </c>
      <c r="R36" s="140">
        <v>37.2</v>
      </c>
      <c r="S36" s="140">
        <v>9.3</v>
      </c>
      <c r="T36" s="140">
        <v>47.5</v>
      </c>
      <c r="U36" s="140">
        <v>28.2</v>
      </c>
      <c r="V36" s="140">
        <v>31.4</v>
      </c>
      <c r="W36" s="140">
        <v>5.5</v>
      </c>
      <c r="X36" s="140">
        <v>53.5</v>
      </c>
      <c r="Y36" s="140">
        <v>31.4</v>
      </c>
      <c r="Z36" s="143">
        <v>34.6</v>
      </c>
      <c r="AA36" s="140">
        <v>5.6</v>
      </c>
      <c r="AB36" s="140">
        <v>26.5</v>
      </c>
      <c r="AC36" s="143">
        <v>35.3</v>
      </c>
      <c r="AD36" s="140">
        <v>8.8</v>
      </c>
      <c r="AE36" s="143">
        <v>33.4</v>
      </c>
      <c r="AF36" s="140">
        <v>7.2</v>
      </c>
      <c r="AG36" s="143">
        <v>31.2</v>
      </c>
      <c r="AH36" s="140">
        <v>6.2</v>
      </c>
      <c r="AI36" s="143">
        <v>28.7</v>
      </c>
      <c r="AJ36" s="140">
        <v>5.7</v>
      </c>
      <c r="AK36" s="140">
        <v>29.1</v>
      </c>
      <c r="AL36" s="140">
        <v>0.700000000000003</v>
      </c>
      <c r="AM36" s="143">
        <v>29.3</v>
      </c>
      <c r="AN36" s="140">
        <v>1.7</v>
      </c>
      <c r="AO36" s="143">
        <v>46.4</v>
      </c>
      <c r="AP36" s="140">
        <v>21.8</v>
      </c>
      <c r="AQ36" s="140">
        <v>26.2</v>
      </c>
      <c r="AR36" s="143">
        <v>34.1</v>
      </c>
      <c r="AS36" s="140">
        <v>7.9</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C13" sqref="C13"/>
    </sheetView>
  </sheetViews>
  <sheetFormatPr defaultColWidth="9" defaultRowHeight="14.25"/>
  <cols>
    <col min="1" max="1" width="14.4" customWidth="1"/>
    <col min="3" max="3" width="15.5" customWidth="1"/>
    <col min="5" max="5" width="18.4" customWidth="1"/>
    <col min="6" max="6" width="30.9" customWidth="1"/>
    <col min="7" max="7" width="13.5" customWidth="1"/>
    <col min="8" max="8" width="13.6" customWidth="1"/>
  </cols>
  <sheetData>
    <row r="1" spans="1:9">
      <c r="A1" t="s">
        <v>448</v>
      </c>
      <c r="B1" t="s">
        <v>449</v>
      </c>
      <c r="C1" t="s">
        <v>450</v>
      </c>
      <c r="D1" t="s">
        <v>165</v>
      </c>
      <c r="E1" t="s">
        <v>166</v>
      </c>
      <c r="F1" t="s">
        <v>167</v>
      </c>
      <c r="G1" t="s">
        <v>168</v>
      </c>
      <c r="H1" t="s">
        <v>451</v>
      </c>
      <c r="I1" t="s">
        <v>452</v>
      </c>
    </row>
    <row r="2" spans="1:9">
      <c r="A2" t="s">
        <v>83</v>
      </c>
      <c r="B2">
        <v>253980</v>
      </c>
      <c r="C2">
        <v>106</v>
      </c>
      <c r="D2">
        <v>7898</v>
      </c>
      <c r="E2">
        <v>74.3</v>
      </c>
      <c r="F2">
        <v>1.06</v>
      </c>
      <c r="G2">
        <v>5</v>
      </c>
      <c r="H2">
        <v>9984</v>
      </c>
      <c r="I2">
        <v>48</v>
      </c>
    </row>
    <row r="3" spans="1:9">
      <c r="A3" t="s">
        <v>237</v>
      </c>
      <c r="B3">
        <v>160016</v>
      </c>
      <c r="C3">
        <v>64</v>
      </c>
      <c r="D3">
        <v>3379</v>
      </c>
      <c r="E3">
        <v>52.8</v>
      </c>
      <c r="F3">
        <v>1.077</v>
      </c>
      <c r="G3">
        <v>7.5</v>
      </c>
      <c r="I3">
        <v>30</v>
      </c>
    </row>
    <row r="4" spans="1:9">
      <c r="A4" t="s">
        <v>43</v>
      </c>
      <c r="B4">
        <v>142280</v>
      </c>
      <c r="C4">
        <v>72</v>
      </c>
      <c r="D4">
        <v>3449</v>
      </c>
      <c r="E4">
        <v>47.9</v>
      </c>
      <c r="F4">
        <v>1.148</v>
      </c>
      <c r="G4">
        <v>8.7</v>
      </c>
      <c r="I4">
        <v>31</v>
      </c>
    </row>
    <row r="5" spans="1:9">
      <c r="A5" t="s">
        <v>30</v>
      </c>
      <c r="B5">
        <v>47610</v>
      </c>
      <c r="C5">
        <v>92</v>
      </c>
      <c r="D5">
        <v>4261</v>
      </c>
      <c r="E5">
        <v>46.3</v>
      </c>
      <c r="F5">
        <v>2.202</v>
      </c>
      <c r="G5">
        <v>16.7</v>
      </c>
      <c r="I5">
        <v>51</v>
      </c>
    </row>
    <row r="6" spans="1:11">
      <c r="A6" t="s">
        <v>351</v>
      </c>
      <c r="B6">
        <v>327092</v>
      </c>
      <c r="C6">
        <v>114</v>
      </c>
      <c r="D6">
        <v>4270</v>
      </c>
      <c r="E6">
        <v>37.5</v>
      </c>
      <c r="F6">
        <v>1.025</v>
      </c>
      <c r="G6">
        <v>9.9</v>
      </c>
      <c r="I6">
        <v>47</v>
      </c>
      <c r="K6" s="20">
        <v>2</v>
      </c>
    </row>
    <row r="7" spans="1:11">
      <c r="A7" t="s">
        <v>368</v>
      </c>
      <c r="B7">
        <v>218510</v>
      </c>
      <c r="C7">
        <v>92</v>
      </c>
      <c r="D7">
        <v>4056</v>
      </c>
      <c r="E7">
        <v>44.1</v>
      </c>
      <c r="F7">
        <v>1.018</v>
      </c>
      <c r="G7">
        <v>8.4</v>
      </c>
      <c r="H7">
        <v>4075</v>
      </c>
      <c r="I7">
        <v>41</v>
      </c>
      <c r="K7" s="20">
        <v>1</v>
      </c>
    </row>
    <row r="8" spans="1:11">
      <c r="A8" t="s">
        <v>39</v>
      </c>
      <c r="B8">
        <v>184132</v>
      </c>
      <c r="C8">
        <v>69</v>
      </c>
      <c r="D8">
        <v>2195</v>
      </c>
      <c r="E8">
        <v>31.8</v>
      </c>
      <c r="F8">
        <v>1.166</v>
      </c>
      <c r="G8">
        <v>12.5</v>
      </c>
      <c r="I8">
        <v>57</v>
      </c>
      <c r="K8" s="20">
        <v>3</v>
      </c>
    </row>
    <row r="9" spans="1:11">
      <c r="A9" t="s">
        <v>434</v>
      </c>
      <c r="B9">
        <v>103543</v>
      </c>
      <c r="C9">
        <v>48</v>
      </c>
      <c r="D9">
        <v>2821</v>
      </c>
      <c r="E9">
        <v>58.8</v>
      </c>
      <c r="F9">
        <v>1.212</v>
      </c>
      <c r="G9">
        <v>7.6</v>
      </c>
      <c r="I9">
        <v>25</v>
      </c>
      <c r="K9" s="20">
        <v>1</v>
      </c>
    </row>
    <row r="10" spans="1:11">
      <c r="A10" t="s">
        <v>73</v>
      </c>
      <c r="B10">
        <v>67134</v>
      </c>
      <c r="C10">
        <v>14</v>
      </c>
      <c r="D10">
        <v>533</v>
      </c>
      <c r="E10">
        <v>38.1</v>
      </c>
      <c r="F10">
        <v>1.071</v>
      </c>
      <c r="G10">
        <v>10.2</v>
      </c>
      <c r="I10">
        <v>9</v>
      </c>
      <c r="K10" s="20">
        <v>1</v>
      </c>
    </row>
    <row r="11" spans="1:11">
      <c r="A11" t="s">
        <v>432</v>
      </c>
      <c r="B11">
        <v>50679</v>
      </c>
      <c r="C11">
        <v>42</v>
      </c>
      <c r="D11">
        <v>3370</v>
      </c>
      <c r="E11">
        <v>80.2</v>
      </c>
      <c r="F11">
        <v>1.439</v>
      </c>
      <c r="G11">
        <v>6.6</v>
      </c>
      <c r="I11">
        <v>22</v>
      </c>
      <c r="K11" s="20">
        <v>1</v>
      </c>
    </row>
    <row r="12" spans="1:11">
      <c r="A12" t="s">
        <v>341</v>
      </c>
      <c r="B12">
        <v>6105</v>
      </c>
      <c r="C12">
        <v>42</v>
      </c>
      <c r="D12">
        <v>980</v>
      </c>
      <c r="E12">
        <v>23.3</v>
      </c>
      <c r="F12">
        <v>1.443</v>
      </c>
      <c r="G12">
        <v>22.5</v>
      </c>
      <c r="I12">
        <v>13</v>
      </c>
      <c r="K12" s="20">
        <v>1</v>
      </c>
    </row>
    <row r="13" spans="1:11">
      <c r="A13" t="s">
        <v>431</v>
      </c>
      <c r="B13">
        <v>50101</v>
      </c>
      <c r="C13">
        <v>38</v>
      </c>
      <c r="D13">
        <v>443</v>
      </c>
      <c r="E13">
        <v>11.7</v>
      </c>
      <c r="F13">
        <v>1.04</v>
      </c>
      <c r="G13">
        <v>14.2</v>
      </c>
      <c r="I13">
        <v>28</v>
      </c>
      <c r="K13" s="20">
        <v>2</v>
      </c>
    </row>
    <row r="14" spans="1:11">
      <c r="A14" t="s">
        <v>453</v>
      </c>
      <c r="B14">
        <v>175342</v>
      </c>
      <c r="C14">
        <v>84</v>
      </c>
      <c r="D14">
        <v>3808</v>
      </c>
      <c r="E14">
        <v>45.3</v>
      </c>
      <c r="F14">
        <v>1.065</v>
      </c>
      <c r="G14">
        <v>8.5</v>
      </c>
      <c r="H14">
        <v>3959</v>
      </c>
      <c r="I14">
        <v>86</v>
      </c>
      <c r="K14" s="20">
        <v>1</v>
      </c>
    </row>
    <row r="15" spans="1:11">
      <c r="A15" t="s">
        <v>454</v>
      </c>
      <c r="B15">
        <v>36249</v>
      </c>
      <c r="C15">
        <v>68</v>
      </c>
      <c r="D15">
        <v>4528</v>
      </c>
      <c r="E15">
        <v>66.6</v>
      </c>
      <c r="F15">
        <v>0.982</v>
      </c>
      <c r="G15">
        <v>5.1</v>
      </c>
      <c r="H15">
        <v>2880</v>
      </c>
      <c r="K15" s="20">
        <v>1</v>
      </c>
    </row>
    <row r="16" spans="1:11">
      <c r="A16" t="s">
        <v>455</v>
      </c>
      <c r="B16">
        <v>9548</v>
      </c>
      <c r="K16" s="20">
        <v>1</v>
      </c>
    </row>
    <row r="17" spans="2:11">
      <c r="B17">
        <v>221139</v>
      </c>
      <c r="D17">
        <v>8336</v>
      </c>
      <c r="K17" s="56">
        <v>1</v>
      </c>
    </row>
    <row r="18" spans="1:11">
      <c r="A18" t="s">
        <v>103</v>
      </c>
      <c r="B18">
        <v>16658</v>
      </c>
      <c r="C18">
        <v>70</v>
      </c>
      <c r="D18">
        <v>3166</v>
      </c>
      <c r="E18">
        <v>45.2</v>
      </c>
      <c r="F18">
        <v>1.165</v>
      </c>
      <c r="G18">
        <v>9.4</v>
      </c>
      <c r="H18">
        <v>1282</v>
      </c>
      <c r="I18">
        <v>18</v>
      </c>
      <c r="K18" s="56">
        <v>1</v>
      </c>
    </row>
    <row r="19" spans="1:11">
      <c r="A19" t="s">
        <v>214</v>
      </c>
      <c r="B19">
        <v>15294</v>
      </c>
      <c r="C19">
        <v>42</v>
      </c>
      <c r="D19">
        <v>1170</v>
      </c>
      <c r="E19">
        <v>27.9</v>
      </c>
      <c r="F19">
        <v>1.017</v>
      </c>
      <c r="G19">
        <v>12.7</v>
      </c>
      <c r="H19">
        <v>648</v>
      </c>
      <c r="I19">
        <v>16</v>
      </c>
      <c r="K19" s="34">
        <v>1</v>
      </c>
    </row>
    <row r="20" spans="1:11">
      <c r="A20" t="s">
        <v>328</v>
      </c>
      <c r="B20">
        <v>4300</v>
      </c>
      <c r="C20">
        <v>42</v>
      </c>
      <c r="D20">
        <v>842</v>
      </c>
      <c r="E20">
        <v>20</v>
      </c>
      <c r="F20">
        <v>0.891</v>
      </c>
      <c r="G20">
        <v>16</v>
      </c>
      <c r="H20">
        <v>349</v>
      </c>
      <c r="I20">
        <v>11</v>
      </c>
      <c r="K20" s="34">
        <v>1</v>
      </c>
    </row>
    <row r="21" spans="1:11">
      <c r="A21" t="s">
        <v>82</v>
      </c>
      <c r="B21">
        <v>74447</v>
      </c>
      <c r="C21">
        <v>84</v>
      </c>
      <c r="D21">
        <v>2813</v>
      </c>
      <c r="E21">
        <v>33.5</v>
      </c>
      <c r="F21">
        <v>1.105</v>
      </c>
      <c r="G21">
        <v>11.9</v>
      </c>
      <c r="H21">
        <v>2443</v>
      </c>
      <c r="I21">
        <v>26</v>
      </c>
      <c r="K21" s="34">
        <v>1</v>
      </c>
    </row>
    <row r="22" spans="1:11">
      <c r="A22" t="s">
        <v>46</v>
      </c>
      <c r="B22">
        <v>107896</v>
      </c>
      <c r="C22">
        <v>126</v>
      </c>
      <c r="D22">
        <v>2647</v>
      </c>
      <c r="E22">
        <v>21</v>
      </c>
      <c r="F22">
        <v>0.974</v>
      </c>
      <c r="G22">
        <v>14.2</v>
      </c>
      <c r="H22">
        <v>3432</v>
      </c>
      <c r="I22">
        <v>43</v>
      </c>
      <c r="K22" s="34">
        <v>1</v>
      </c>
    </row>
    <row r="23" spans="1:11">
      <c r="A23" t="s">
        <v>252</v>
      </c>
      <c r="B23">
        <v>146076</v>
      </c>
      <c r="C23">
        <v>208</v>
      </c>
      <c r="D23">
        <v>7681</v>
      </c>
      <c r="E23">
        <v>36.9</v>
      </c>
      <c r="F23">
        <v>1.135</v>
      </c>
      <c r="G23">
        <v>10.9</v>
      </c>
      <c r="H23">
        <v>10242</v>
      </c>
      <c r="I23">
        <v>89</v>
      </c>
      <c r="K23" s="59">
        <v>65</v>
      </c>
    </row>
    <row r="24" spans="1:11">
      <c r="A24" t="s">
        <v>28</v>
      </c>
      <c r="B24">
        <v>6284</v>
      </c>
      <c r="C24">
        <v>9</v>
      </c>
      <c r="D24">
        <v>486</v>
      </c>
      <c r="E24">
        <v>54</v>
      </c>
      <c r="F24">
        <v>0.987</v>
      </c>
      <c r="G24">
        <v>6.5</v>
      </c>
      <c r="H24">
        <v>484</v>
      </c>
      <c r="I24">
        <v>5</v>
      </c>
      <c r="K24" s="138">
        <v>1</v>
      </c>
    </row>
    <row r="25" spans="1:11">
      <c r="A25" t="s">
        <v>8</v>
      </c>
      <c r="B25">
        <v>216548</v>
      </c>
      <c r="C25">
        <v>80</v>
      </c>
      <c r="D25">
        <v>3751</v>
      </c>
      <c r="E25">
        <v>46.9</v>
      </c>
      <c r="F25">
        <v>1.055</v>
      </c>
      <c r="G25">
        <v>8.2</v>
      </c>
      <c r="I25">
        <v>41</v>
      </c>
      <c r="K25" s="36">
        <v>2</v>
      </c>
    </row>
    <row r="26" spans="1:11">
      <c r="A26" t="s">
        <v>184</v>
      </c>
      <c r="B26">
        <v>341804</v>
      </c>
      <c r="C26">
        <v>168</v>
      </c>
      <c r="D26">
        <v>5177</v>
      </c>
      <c r="E26">
        <v>30.8</v>
      </c>
      <c r="F26">
        <v>1.004</v>
      </c>
      <c r="G26">
        <v>11.8</v>
      </c>
      <c r="I26">
        <v>71</v>
      </c>
      <c r="K26" s="20">
        <f>SUM(K6:K25)</f>
        <v>89</v>
      </c>
    </row>
    <row r="27" spans="1:9">
      <c r="A27" t="s">
        <v>325</v>
      </c>
      <c r="B27">
        <v>32459</v>
      </c>
      <c r="C27">
        <v>222</v>
      </c>
      <c r="D27">
        <v>4086</v>
      </c>
      <c r="E27">
        <v>18.4</v>
      </c>
      <c r="F27">
        <v>0.935</v>
      </c>
      <c r="G27">
        <v>16.3</v>
      </c>
      <c r="H27">
        <v>2868</v>
      </c>
      <c r="I27">
        <v>60</v>
      </c>
    </row>
    <row r="28" spans="1:9">
      <c r="A28" t="s">
        <v>69</v>
      </c>
      <c r="B28">
        <v>83186</v>
      </c>
      <c r="C28">
        <v>42</v>
      </c>
      <c r="D28">
        <v>2982</v>
      </c>
      <c r="E28">
        <v>71</v>
      </c>
      <c r="F28">
        <v>0.886</v>
      </c>
      <c r="G28">
        <v>4.5</v>
      </c>
      <c r="H28">
        <v>5281</v>
      </c>
      <c r="I28">
        <v>20</v>
      </c>
    </row>
    <row r="29" spans="1:9">
      <c r="A29" t="s">
        <v>373</v>
      </c>
      <c r="B29">
        <v>147429</v>
      </c>
      <c r="C29">
        <v>40</v>
      </c>
      <c r="D29">
        <v>1966</v>
      </c>
      <c r="E29">
        <v>49.2</v>
      </c>
      <c r="F29">
        <v>1.043</v>
      </c>
      <c r="G29">
        <v>7.8</v>
      </c>
      <c r="H29">
        <v>2192</v>
      </c>
      <c r="I29">
        <v>26</v>
      </c>
    </row>
    <row r="30" spans="1:9">
      <c r="A30" t="s">
        <v>446</v>
      </c>
      <c r="B30">
        <v>65883</v>
      </c>
      <c r="C30">
        <v>24</v>
      </c>
      <c r="D30">
        <v>601</v>
      </c>
      <c r="E30">
        <v>25</v>
      </c>
      <c r="F30">
        <v>0.974</v>
      </c>
      <c r="G30">
        <v>13.5</v>
      </c>
      <c r="H30">
        <v>729</v>
      </c>
      <c r="I30">
        <v>38</v>
      </c>
    </row>
    <row r="31" spans="1:9">
      <c r="A31" t="s">
        <v>435</v>
      </c>
      <c r="B31">
        <v>185896</v>
      </c>
      <c r="C31">
        <v>24</v>
      </c>
      <c r="D31">
        <v>927</v>
      </c>
      <c r="E31">
        <v>38.6</v>
      </c>
      <c r="F31">
        <v>1.149</v>
      </c>
      <c r="G31">
        <v>11</v>
      </c>
      <c r="I31">
        <v>28</v>
      </c>
    </row>
    <row r="32" spans="1:9">
      <c r="A32" t="s">
        <v>330</v>
      </c>
      <c r="B32">
        <v>168677</v>
      </c>
      <c r="C32">
        <v>18</v>
      </c>
      <c r="D32">
        <v>974</v>
      </c>
      <c r="E32">
        <v>54.1</v>
      </c>
      <c r="F32">
        <v>1.042</v>
      </c>
      <c r="G32">
        <v>7</v>
      </c>
      <c r="I32">
        <v>23</v>
      </c>
    </row>
    <row r="33" spans="1:9">
      <c r="A33" t="s">
        <v>67</v>
      </c>
      <c r="B33">
        <v>93393</v>
      </c>
      <c r="C33">
        <v>14</v>
      </c>
      <c r="D33">
        <v>1267</v>
      </c>
      <c r="E33">
        <v>90.5</v>
      </c>
      <c r="F33">
        <v>1.127</v>
      </c>
      <c r="G33">
        <v>4.5</v>
      </c>
      <c r="I33">
        <v>18</v>
      </c>
    </row>
    <row r="34" spans="1:9">
      <c r="A34" t="s">
        <v>18</v>
      </c>
      <c r="B34">
        <v>5926</v>
      </c>
      <c r="C34">
        <v>54</v>
      </c>
      <c r="D34">
        <v>775</v>
      </c>
      <c r="E34">
        <v>14.4</v>
      </c>
      <c r="F34">
        <v>1.217</v>
      </c>
      <c r="G34">
        <v>22.5</v>
      </c>
      <c r="I34">
        <v>17</v>
      </c>
    </row>
    <row r="35" spans="1:9">
      <c r="A35" t="s">
        <v>456</v>
      </c>
      <c r="B35">
        <v>108951</v>
      </c>
      <c r="C35">
        <v>242</v>
      </c>
      <c r="D35">
        <v>3817</v>
      </c>
      <c r="E35">
        <v>15.8</v>
      </c>
      <c r="F35">
        <v>1.075</v>
      </c>
      <c r="G35">
        <v>26.2</v>
      </c>
      <c r="I35">
        <v>69</v>
      </c>
    </row>
    <row r="36" spans="1:9">
      <c r="A36" t="s">
        <v>457</v>
      </c>
      <c r="B36">
        <v>37121</v>
      </c>
      <c r="C36">
        <v>14</v>
      </c>
      <c r="D36">
        <v>502</v>
      </c>
      <c r="E36">
        <v>35.9</v>
      </c>
      <c r="F36">
        <v>0.904</v>
      </c>
      <c r="G36">
        <v>9.5</v>
      </c>
      <c r="I36">
        <v>52</v>
      </c>
    </row>
    <row r="37" spans="1:9">
      <c r="A37" t="s">
        <v>31</v>
      </c>
      <c r="H37">
        <v>1268</v>
      </c>
      <c r="I37">
        <v>53</v>
      </c>
    </row>
    <row r="38" spans="1:9">
      <c r="A38" t="s">
        <v>458</v>
      </c>
      <c r="B38">
        <v>9366</v>
      </c>
      <c r="I38">
        <v>3</v>
      </c>
    </row>
    <row r="39" spans="1:9">
      <c r="A39" t="s">
        <v>36</v>
      </c>
      <c r="B39">
        <v>45058</v>
      </c>
      <c r="I39">
        <v>7</v>
      </c>
    </row>
    <row r="40" spans="1:9">
      <c r="A40" t="s">
        <v>459</v>
      </c>
      <c r="B40">
        <v>69171</v>
      </c>
      <c r="I40">
        <v>11</v>
      </c>
    </row>
    <row r="41" spans="1:2">
      <c r="A41" t="s">
        <v>460</v>
      </c>
      <c r="B41">
        <v>1131</v>
      </c>
    </row>
    <row r="42" spans="1:2">
      <c r="A42" t="s">
        <v>461</v>
      </c>
      <c r="B42">
        <v>13934</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U36"/>
  <sheetViews>
    <sheetView workbookViewId="0">
      <selection activeCell="AS9" sqref="AS9"/>
    </sheetView>
  </sheetViews>
  <sheetFormatPr defaultColWidth="8.8" defaultRowHeight="14.25"/>
  <cols>
    <col min="1" max="1" width="15.5" style="103" customWidth="1"/>
    <col min="2" max="2" width="8.9" style="103" customWidth="1"/>
    <col min="3" max="4" width="20.6" style="103" hidden="1" customWidth="1"/>
    <col min="5" max="5" width="20.5" style="103" hidden="1" customWidth="1"/>
    <col min="6" max="7" width="19.6" style="103" hidden="1" customWidth="1"/>
    <col min="8" max="8" width="11.8" style="103" hidden="1" customWidth="1"/>
    <col min="9" max="9" width="12.4" style="103" hidden="1" customWidth="1"/>
    <col min="10" max="10" width="19.6" style="103" hidden="1" customWidth="1"/>
    <col min="11" max="14" width="20.6" style="103" hidden="1" customWidth="1"/>
    <col min="15" max="15" width="13.4" style="61" hidden="1" customWidth="1"/>
    <col min="16" max="16" width="8.8" style="61" hidden="1" customWidth="1"/>
    <col min="17" max="19" width="20.6" style="61" hidden="1" customWidth="1"/>
    <col min="20" max="20" width="20.6" style="126" hidden="1" customWidth="1"/>
    <col min="21" max="21" width="21" style="61" hidden="1" customWidth="1"/>
    <col min="22" max="22" width="22" style="61" hidden="1" customWidth="1"/>
    <col min="23" max="26" width="19.6" style="61" hidden="1" customWidth="1"/>
    <col min="27" max="27" width="11.1" style="127" hidden="1" customWidth="1"/>
    <col min="28" max="28" width="10.6" style="127" hidden="1" customWidth="1"/>
    <col min="29" max="29" width="10.8" style="61" hidden="1" customWidth="1"/>
    <col min="30" max="30" width="10.1" style="61" hidden="1" customWidth="1"/>
    <col min="31" max="31" width="11.9" style="61" hidden="1" customWidth="1"/>
    <col min="32" max="33" width="19.6" style="61" hidden="1" customWidth="1"/>
    <col min="34" max="41" width="20.6" style="61" hidden="1" customWidth="1"/>
    <col min="42" max="42" width="14.2" style="128" hidden="1" customWidth="1"/>
    <col min="43" max="43" width="9.7" style="61" hidden="1" customWidth="1"/>
    <col min="44" max="44" width="10.5" style="61" customWidth="1"/>
    <col min="45" max="46" width="10.5" style="128" customWidth="1"/>
    <col min="47" max="47" width="9.4" style="61" customWidth="1"/>
    <col min="48" max="16384" width="8.8" style="103"/>
  </cols>
  <sheetData>
    <row r="1" ht="30" customHeight="1" spans="1:3">
      <c r="A1" s="105" t="s">
        <v>462</v>
      </c>
      <c r="B1" s="105"/>
      <c r="C1" s="129"/>
    </row>
    <row r="2" s="61" customFormat="1" ht="39.75" customHeight="1" spans="1:47">
      <c r="A2" s="75" t="s">
        <v>441</v>
      </c>
      <c r="B2" s="75" t="s">
        <v>463</v>
      </c>
      <c r="C2" s="130">
        <v>43466</v>
      </c>
      <c r="D2" s="130">
        <v>43497</v>
      </c>
      <c r="E2" s="130">
        <v>43525</v>
      </c>
      <c r="F2" s="130">
        <v>43556</v>
      </c>
      <c r="G2" s="130">
        <v>43586</v>
      </c>
      <c r="H2" s="130">
        <v>43617</v>
      </c>
      <c r="I2" s="130" t="s">
        <v>442</v>
      </c>
      <c r="J2" s="130">
        <v>43647</v>
      </c>
      <c r="K2" s="130">
        <v>43678</v>
      </c>
      <c r="L2" s="130">
        <v>43709</v>
      </c>
      <c r="M2" s="130">
        <v>43739</v>
      </c>
      <c r="N2" s="130">
        <v>43770</v>
      </c>
      <c r="O2" s="130">
        <v>43800</v>
      </c>
      <c r="P2" s="34" t="s">
        <v>443</v>
      </c>
      <c r="Q2" s="130">
        <v>43831</v>
      </c>
      <c r="R2" s="130" t="s">
        <v>415</v>
      </c>
      <c r="S2" s="130">
        <v>43862</v>
      </c>
      <c r="T2" s="137" t="s">
        <v>415</v>
      </c>
      <c r="U2" s="130">
        <v>43891</v>
      </c>
      <c r="V2" s="137" t="s">
        <v>415</v>
      </c>
      <c r="W2" s="130">
        <v>43922</v>
      </c>
      <c r="X2" s="137" t="s">
        <v>415</v>
      </c>
      <c r="Y2" s="130">
        <v>43952</v>
      </c>
      <c r="Z2" s="137" t="s">
        <v>415</v>
      </c>
      <c r="AA2" s="130">
        <v>43983</v>
      </c>
      <c r="AB2" s="92" t="s">
        <v>415</v>
      </c>
      <c r="AC2" s="130" t="s">
        <v>464</v>
      </c>
      <c r="AD2" s="130" t="s">
        <v>465</v>
      </c>
      <c r="AE2" s="92" t="s">
        <v>415</v>
      </c>
      <c r="AF2" s="130">
        <v>44013</v>
      </c>
      <c r="AG2" s="92" t="s">
        <v>415</v>
      </c>
      <c r="AH2" s="130">
        <v>44044</v>
      </c>
      <c r="AI2" s="92" t="s">
        <v>415</v>
      </c>
      <c r="AJ2" s="130">
        <v>44075</v>
      </c>
      <c r="AK2" s="92" t="s">
        <v>415</v>
      </c>
      <c r="AL2" s="130">
        <v>44105</v>
      </c>
      <c r="AM2" s="92" t="s">
        <v>415</v>
      </c>
      <c r="AN2" s="130">
        <v>44136</v>
      </c>
      <c r="AO2" s="92" t="s">
        <v>415</v>
      </c>
      <c r="AP2" s="69">
        <v>44166</v>
      </c>
      <c r="AQ2" s="92" t="s">
        <v>466</v>
      </c>
      <c r="AR2" s="130" t="s">
        <v>467</v>
      </c>
      <c r="AS2" s="69" t="s">
        <v>468</v>
      </c>
      <c r="AT2" s="69"/>
      <c r="AU2" s="92" t="s">
        <v>469</v>
      </c>
    </row>
    <row r="3" ht="19.95" customHeight="1" spans="1:47">
      <c r="A3" s="93" t="s">
        <v>30</v>
      </c>
      <c r="B3" s="88">
        <v>92</v>
      </c>
      <c r="C3" s="131">
        <v>2.155</v>
      </c>
      <c r="D3" s="131">
        <v>1.83</v>
      </c>
      <c r="E3" s="132">
        <v>2.284</v>
      </c>
      <c r="F3" s="133">
        <v>2.3</v>
      </c>
      <c r="G3" s="132">
        <v>2.257</v>
      </c>
      <c r="H3" s="132">
        <v>2.136</v>
      </c>
      <c r="I3" s="132">
        <v>2.165</v>
      </c>
      <c r="J3" s="132">
        <v>2.335</v>
      </c>
      <c r="K3" s="132">
        <v>2.264</v>
      </c>
      <c r="L3" s="132">
        <v>2.153</v>
      </c>
      <c r="M3" s="132">
        <v>2.147</v>
      </c>
      <c r="N3" s="132">
        <v>2.28</v>
      </c>
      <c r="O3" s="136">
        <v>2.244</v>
      </c>
      <c r="P3" s="136">
        <v>2.202</v>
      </c>
      <c r="Q3" s="137">
        <v>1.847</v>
      </c>
      <c r="R3" s="137">
        <f t="shared" ref="R3:R34" si="0">Q3-C3</f>
        <v>-0.308</v>
      </c>
      <c r="S3" s="136">
        <v>1.251</v>
      </c>
      <c r="T3" s="136">
        <f t="shared" ref="T3:T34" si="1">S3-D3</f>
        <v>-0.579</v>
      </c>
      <c r="U3" s="136">
        <v>1.647</v>
      </c>
      <c r="V3" s="136">
        <f t="shared" ref="V3:V34" si="2">U3-E3</f>
        <v>-0.637</v>
      </c>
      <c r="W3" s="136">
        <v>2.013</v>
      </c>
      <c r="X3" s="136">
        <f t="shared" ref="X3:X34" si="3">W3-F3</f>
        <v>-0.287</v>
      </c>
      <c r="Y3" s="136">
        <v>1.681</v>
      </c>
      <c r="Z3" s="136">
        <f t="shared" ref="Z3:Z34" si="4">Y3-G3</f>
        <v>-0.576</v>
      </c>
      <c r="AA3" s="136">
        <v>1.947</v>
      </c>
      <c r="AB3" s="136">
        <f t="shared" ref="AB3:AB34" si="5">AA3-H3</f>
        <v>-0.189</v>
      </c>
      <c r="AC3" s="136">
        <v>2.165</v>
      </c>
      <c r="AD3" s="136">
        <v>1.734</v>
      </c>
      <c r="AE3" s="136">
        <f t="shared" ref="AE3:AE34" si="6">AD3-AC3</f>
        <v>-0.431</v>
      </c>
      <c r="AF3" s="136">
        <v>1.918</v>
      </c>
      <c r="AG3" s="136">
        <f t="shared" ref="AG3:AG34" si="7">AF3-J3</f>
        <v>-0.417</v>
      </c>
      <c r="AH3" s="136">
        <v>2.098</v>
      </c>
      <c r="AI3" s="136">
        <f t="shared" ref="AI3:AI34" si="8">AH3-K3</f>
        <v>-0.166</v>
      </c>
      <c r="AJ3" s="136">
        <v>2.364</v>
      </c>
      <c r="AK3" s="136">
        <f t="shared" ref="AK3:AK34" si="9">AJ3-L3</f>
        <v>0.211</v>
      </c>
      <c r="AL3" s="136">
        <v>2.139</v>
      </c>
      <c r="AM3" s="136">
        <f t="shared" ref="AM3:AM34" si="10">AL3-M3</f>
        <v>-0.00800000000000001</v>
      </c>
      <c r="AN3" s="136">
        <v>2.211</v>
      </c>
      <c r="AO3" s="136">
        <f t="shared" ref="AO3:AO34" si="11">AN3-N3</f>
        <v>-0.0689999999999999</v>
      </c>
      <c r="AP3" s="48">
        <v>2.263</v>
      </c>
      <c r="AQ3" s="136">
        <f t="shared" ref="AQ3:AQ34" si="12">AP3-O3</f>
        <v>0.0189999999999997</v>
      </c>
      <c r="AR3" s="136">
        <v>2.202</v>
      </c>
      <c r="AS3" s="48">
        <v>1.95</v>
      </c>
      <c r="AT3" s="48"/>
      <c r="AU3" s="136">
        <f t="shared" ref="AU3:AU34" si="13">AS3-AR3</f>
        <v>-0.252</v>
      </c>
    </row>
    <row r="4" ht="19.95" customHeight="1" spans="1:47">
      <c r="A4" s="93" t="s">
        <v>18</v>
      </c>
      <c r="B4" s="88">
        <v>54</v>
      </c>
      <c r="C4" s="131">
        <v>1.213</v>
      </c>
      <c r="D4" s="131">
        <v>1.021</v>
      </c>
      <c r="E4" s="132">
        <v>1.226</v>
      </c>
      <c r="F4" s="133">
        <v>1.167</v>
      </c>
      <c r="G4" s="132">
        <v>1.204</v>
      </c>
      <c r="H4" s="132">
        <v>1.223</v>
      </c>
      <c r="I4" s="132">
        <v>1.178</v>
      </c>
      <c r="J4" s="132">
        <v>1.27</v>
      </c>
      <c r="K4" s="132">
        <v>1.185</v>
      </c>
      <c r="L4" s="132">
        <v>1.243</v>
      </c>
      <c r="M4" s="132">
        <v>1.282</v>
      </c>
      <c r="N4" s="132">
        <v>1.284</v>
      </c>
      <c r="O4" s="136">
        <v>1.273</v>
      </c>
      <c r="P4" s="136">
        <v>1.217</v>
      </c>
      <c r="Q4" s="137">
        <v>1.083</v>
      </c>
      <c r="R4" s="137">
        <f t="shared" si="0"/>
        <v>-0.13</v>
      </c>
      <c r="S4" s="136">
        <v>0.847</v>
      </c>
      <c r="T4" s="136">
        <f t="shared" si="1"/>
        <v>-0.174</v>
      </c>
      <c r="U4" s="136">
        <v>1.098</v>
      </c>
      <c r="V4" s="136">
        <f t="shared" si="2"/>
        <v>-0.128</v>
      </c>
      <c r="W4" s="136">
        <v>1.106</v>
      </c>
      <c r="X4" s="136">
        <f t="shared" si="3"/>
        <v>-0.0609999999999999</v>
      </c>
      <c r="Y4" s="136">
        <v>1.116</v>
      </c>
      <c r="Z4" s="136">
        <f t="shared" si="4"/>
        <v>-0.0879999999999999</v>
      </c>
      <c r="AA4" s="136">
        <v>1.154</v>
      </c>
      <c r="AB4" s="136">
        <f t="shared" si="5"/>
        <v>-0.0690000000000002</v>
      </c>
      <c r="AC4" s="136">
        <v>1.178</v>
      </c>
      <c r="AD4" s="136">
        <v>1.069</v>
      </c>
      <c r="AE4" s="136">
        <f t="shared" si="6"/>
        <v>-0.109</v>
      </c>
      <c r="AF4" s="136">
        <v>1.174</v>
      </c>
      <c r="AG4" s="136">
        <f t="shared" si="7"/>
        <v>-0.0960000000000001</v>
      </c>
      <c r="AH4" s="136">
        <v>1.174</v>
      </c>
      <c r="AI4" s="136">
        <f t="shared" si="8"/>
        <v>-0.0110000000000001</v>
      </c>
      <c r="AJ4" s="136">
        <v>1.234</v>
      </c>
      <c r="AK4" s="136">
        <f t="shared" si="9"/>
        <v>-0.00900000000000012</v>
      </c>
      <c r="AL4" s="136">
        <v>1.189</v>
      </c>
      <c r="AM4" s="136">
        <f t="shared" si="10"/>
        <v>-0.093</v>
      </c>
      <c r="AN4" s="136">
        <v>1.223</v>
      </c>
      <c r="AO4" s="136">
        <f t="shared" si="11"/>
        <v>-0.0609999999999999</v>
      </c>
      <c r="AP4" s="48">
        <v>1.176</v>
      </c>
      <c r="AQ4" s="136">
        <f t="shared" si="12"/>
        <v>-0.097</v>
      </c>
      <c r="AR4" s="136">
        <v>1.217</v>
      </c>
      <c r="AS4" s="48">
        <v>1.132</v>
      </c>
      <c r="AT4" s="48"/>
      <c r="AU4" s="136">
        <f t="shared" si="13"/>
        <v>-0.0850000000000002</v>
      </c>
    </row>
    <row r="5" ht="19.95" customHeight="1" spans="1:47">
      <c r="A5" s="93" t="s">
        <v>252</v>
      </c>
      <c r="B5" s="88">
        <v>208</v>
      </c>
      <c r="C5" s="131">
        <v>1.045</v>
      </c>
      <c r="D5" s="131">
        <v>0.882</v>
      </c>
      <c r="E5" s="132">
        <v>1.179</v>
      </c>
      <c r="F5" s="133">
        <v>1.149</v>
      </c>
      <c r="G5" s="132">
        <v>1.169</v>
      </c>
      <c r="H5" s="132">
        <v>1.118</v>
      </c>
      <c r="I5" s="132">
        <v>1.093</v>
      </c>
      <c r="J5" s="132">
        <v>1.11</v>
      </c>
      <c r="K5" s="132">
        <v>1.137</v>
      </c>
      <c r="L5" s="132">
        <v>1.134</v>
      </c>
      <c r="M5" s="132">
        <v>1.136</v>
      </c>
      <c r="N5" s="132">
        <v>1.315</v>
      </c>
      <c r="O5" s="136">
        <v>1.223</v>
      </c>
      <c r="P5" s="136">
        <v>1.135</v>
      </c>
      <c r="Q5" s="137">
        <v>0.904</v>
      </c>
      <c r="R5" s="137">
        <f t="shared" si="0"/>
        <v>-0.141</v>
      </c>
      <c r="S5" s="136">
        <v>0.328</v>
      </c>
      <c r="T5" s="136">
        <f t="shared" si="1"/>
        <v>-0.554</v>
      </c>
      <c r="U5" s="136">
        <v>0.806</v>
      </c>
      <c r="V5" s="136">
        <f t="shared" si="2"/>
        <v>-0.373</v>
      </c>
      <c r="W5" s="136">
        <v>1.159</v>
      </c>
      <c r="X5" s="136">
        <f t="shared" si="3"/>
        <v>0.01</v>
      </c>
      <c r="Y5" s="136">
        <v>1.149</v>
      </c>
      <c r="Z5" s="136">
        <f t="shared" si="4"/>
        <v>-0.02</v>
      </c>
      <c r="AA5" s="136">
        <v>1.314</v>
      </c>
      <c r="AB5" s="136">
        <f t="shared" si="5"/>
        <v>0.196</v>
      </c>
      <c r="AC5" s="136">
        <v>1.093</v>
      </c>
      <c r="AD5" s="136">
        <v>0.947</v>
      </c>
      <c r="AE5" s="136">
        <f t="shared" si="6"/>
        <v>-0.146</v>
      </c>
      <c r="AF5" s="136">
        <v>1.226</v>
      </c>
      <c r="AG5" s="136">
        <f t="shared" si="7"/>
        <v>0.116</v>
      </c>
      <c r="AH5" s="136">
        <v>1.159</v>
      </c>
      <c r="AI5" s="136">
        <f t="shared" si="8"/>
        <v>0.022</v>
      </c>
      <c r="AJ5" s="136">
        <v>1.221</v>
      </c>
      <c r="AK5" s="136">
        <f t="shared" si="9"/>
        <v>0.0870000000000002</v>
      </c>
      <c r="AL5" s="136">
        <v>1.22</v>
      </c>
      <c r="AM5" s="136">
        <f t="shared" si="10"/>
        <v>0.0840000000000001</v>
      </c>
      <c r="AN5" s="136">
        <v>1.489</v>
      </c>
      <c r="AO5" s="136">
        <f t="shared" si="11"/>
        <v>0.174</v>
      </c>
      <c r="AP5" s="48">
        <v>1.114</v>
      </c>
      <c r="AQ5" s="136">
        <f t="shared" si="12"/>
        <v>-0.109</v>
      </c>
      <c r="AR5" s="136">
        <v>1.135</v>
      </c>
      <c r="AS5" s="48">
        <v>1.093</v>
      </c>
      <c r="AT5" s="48"/>
      <c r="AU5" s="136">
        <f t="shared" si="13"/>
        <v>-0.042</v>
      </c>
    </row>
    <row r="6" ht="19.95" customHeight="1" spans="1:47">
      <c r="A6" s="93" t="s">
        <v>39</v>
      </c>
      <c r="B6" s="88">
        <v>69</v>
      </c>
      <c r="C6" s="131">
        <v>1.186</v>
      </c>
      <c r="D6" s="131">
        <v>1.2</v>
      </c>
      <c r="E6" s="132">
        <v>1.131</v>
      </c>
      <c r="F6" s="133">
        <v>1.141</v>
      </c>
      <c r="G6" s="132">
        <v>1.169</v>
      </c>
      <c r="H6" s="132">
        <v>1.171</v>
      </c>
      <c r="I6" s="132">
        <v>1.166</v>
      </c>
      <c r="J6" s="132">
        <v>1.144</v>
      </c>
      <c r="K6" s="132">
        <v>1.204</v>
      </c>
      <c r="L6" s="132">
        <v>1.145</v>
      </c>
      <c r="M6" s="132">
        <v>1.178</v>
      </c>
      <c r="N6" s="132">
        <v>1.161</v>
      </c>
      <c r="O6" s="136">
        <v>1.169</v>
      </c>
      <c r="P6" s="136">
        <v>1.166</v>
      </c>
      <c r="Q6" s="137">
        <v>1.139</v>
      </c>
      <c r="R6" s="137">
        <f t="shared" si="0"/>
        <v>-0.0469999999999999</v>
      </c>
      <c r="S6" s="136">
        <v>0.899</v>
      </c>
      <c r="T6" s="136">
        <f t="shared" si="1"/>
        <v>-0.301</v>
      </c>
      <c r="U6" s="136">
        <v>1.032</v>
      </c>
      <c r="V6" s="136">
        <f t="shared" si="2"/>
        <v>-0.099</v>
      </c>
      <c r="W6" s="136">
        <v>1.063</v>
      </c>
      <c r="X6" s="136">
        <f t="shared" si="3"/>
        <v>-0.0780000000000001</v>
      </c>
      <c r="Y6" s="136">
        <v>1.046</v>
      </c>
      <c r="Z6" s="136">
        <f t="shared" si="4"/>
        <v>-0.123</v>
      </c>
      <c r="AA6" s="136">
        <v>1.1</v>
      </c>
      <c r="AB6" s="136">
        <f t="shared" si="5"/>
        <v>-0.071</v>
      </c>
      <c r="AC6" s="136">
        <v>1.166</v>
      </c>
      <c r="AD6" s="136">
        <v>1.048</v>
      </c>
      <c r="AE6" s="136">
        <f t="shared" si="6"/>
        <v>-0.118</v>
      </c>
      <c r="AF6" s="136">
        <v>1.077</v>
      </c>
      <c r="AG6" s="136">
        <f t="shared" si="7"/>
        <v>-0.0669999999999999</v>
      </c>
      <c r="AH6" s="136">
        <v>1.093</v>
      </c>
      <c r="AI6" s="136">
        <f t="shared" si="8"/>
        <v>-0.111</v>
      </c>
      <c r="AJ6" s="136">
        <v>1.13</v>
      </c>
      <c r="AK6" s="136">
        <f t="shared" si="9"/>
        <v>-0.0150000000000001</v>
      </c>
      <c r="AL6" s="136">
        <v>1.12</v>
      </c>
      <c r="AM6" s="136">
        <f t="shared" si="10"/>
        <v>-0.0579999999999998</v>
      </c>
      <c r="AN6" s="136">
        <v>1.092</v>
      </c>
      <c r="AO6" s="136">
        <f t="shared" si="11"/>
        <v>-0.0689999999999999</v>
      </c>
      <c r="AP6" s="48">
        <v>1.099</v>
      </c>
      <c r="AQ6" s="136">
        <f t="shared" si="12"/>
        <v>-0.0700000000000001</v>
      </c>
      <c r="AR6" s="136">
        <v>1.166</v>
      </c>
      <c r="AS6" s="48">
        <v>1.075</v>
      </c>
      <c r="AT6" s="48"/>
      <c r="AU6" s="136">
        <f t="shared" si="13"/>
        <v>-0.091</v>
      </c>
    </row>
    <row r="7" ht="19.95" customHeight="1" spans="1:47">
      <c r="A7" s="134" t="s">
        <v>432</v>
      </c>
      <c r="B7" s="88">
        <v>42</v>
      </c>
      <c r="C7" s="131">
        <v>1.461</v>
      </c>
      <c r="D7" s="131">
        <v>1.178</v>
      </c>
      <c r="E7" s="132">
        <v>1.498</v>
      </c>
      <c r="F7" s="133">
        <v>1.456</v>
      </c>
      <c r="G7" s="132">
        <v>1.511</v>
      </c>
      <c r="H7" s="132">
        <v>1.502</v>
      </c>
      <c r="I7" s="132">
        <v>1.438</v>
      </c>
      <c r="J7" s="132">
        <v>1.46</v>
      </c>
      <c r="K7" s="132">
        <v>1.487</v>
      </c>
      <c r="L7" s="132">
        <v>1.442</v>
      </c>
      <c r="M7" s="132">
        <v>1.365</v>
      </c>
      <c r="N7" s="132">
        <v>1.462</v>
      </c>
      <c r="O7" s="136">
        <v>1.431</v>
      </c>
      <c r="P7" s="136">
        <v>1.439</v>
      </c>
      <c r="Q7" s="137">
        <v>1.061</v>
      </c>
      <c r="R7" s="137">
        <f t="shared" si="0"/>
        <v>-0.4</v>
      </c>
      <c r="S7" s="136">
        <v>0.803</v>
      </c>
      <c r="T7" s="136">
        <f t="shared" si="1"/>
        <v>-0.375</v>
      </c>
      <c r="U7" s="136">
        <v>1.075</v>
      </c>
      <c r="V7" s="136">
        <f t="shared" si="2"/>
        <v>-0.423</v>
      </c>
      <c r="W7" s="136">
        <v>1.116</v>
      </c>
      <c r="X7" s="136">
        <f t="shared" si="3"/>
        <v>-0.34</v>
      </c>
      <c r="Y7" s="136">
        <v>1.106</v>
      </c>
      <c r="Z7" s="136">
        <f t="shared" si="4"/>
        <v>-0.405</v>
      </c>
      <c r="AA7" s="136">
        <v>1.123</v>
      </c>
      <c r="AB7" s="136">
        <f t="shared" si="5"/>
        <v>-0.379</v>
      </c>
      <c r="AC7" s="136">
        <v>1.438</v>
      </c>
      <c r="AD7" s="136">
        <v>1.049</v>
      </c>
      <c r="AE7" s="136">
        <f t="shared" si="6"/>
        <v>-0.389</v>
      </c>
      <c r="AF7" s="136">
        <v>1.051</v>
      </c>
      <c r="AG7" s="136">
        <f t="shared" si="7"/>
        <v>-0.409</v>
      </c>
      <c r="AH7" s="136">
        <v>1.064</v>
      </c>
      <c r="AI7" s="136">
        <f t="shared" si="8"/>
        <v>-0.423</v>
      </c>
      <c r="AJ7" s="136">
        <v>1.101</v>
      </c>
      <c r="AK7" s="136">
        <f t="shared" si="9"/>
        <v>-0.341</v>
      </c>
      <c r="AL7" s="136">
        <v>1.03</v>
      </c>
      <c r="AM7" s="136">
        <f t="shared" si="10"/>
        <v>-0.335</v>
      </c>
      <c r="AN7" s="136">
        <v>1.108</v>
      </c>
      <c r="AO7" s="136">
        <f t="shared" si="11"/>
        <v>-0.354</v>
      </c>
      <c r="AP7" s="48">
        <v>1.117</v>
      </c>
      <c r="AQ7" s="136">
        <f t="shared" si="12"/>
        <v>-0.314</v>
      </c>
      <c r="AR7" s="136">
        <v>1.439</v>
      </c>
      <c r="AS7" s="48">
        <v>1.064</v>
      </c>
      <c r="AT7" s="48"/>
      <c r="AU7" s="136">
        <f t="shared" si="13"/>
        <v>-0.375</v>
      </c>
    </row>
    <row r="8" ht="19.95" customHeight="1" spans="1:47">
      <c r="A8" s="134" t="s">
        <v>103</v>
      </c>
      <c r="B8" s="88">
        <v>70</v>
      </c>
      <c r="C8" s="131">
        <v>1.088</v>
      </c>
      <c r="D8" s="131">
        <v>0.823</v>
      </c>
      <c r="E8" s="132">
        <v>1.236</v>
      </c>
      <c r="F8" s="133">
        <v>1.254</v>
      </c>
      <c r="G8" s="132">
        <v>1.279</v>
      </c>
      <c r="H8" s="132">
        <v>1.134</v>
      </c>
      <c r="I8" s="132">
        <v>1.14</v>
      </c>
      <c r="J8" s="132">
        <v>1.284</v>
      </c>
      <c r="K8" s="132">
        <v>1.095</v>
      </c>
      <c r="L8" s="132">
        <v>1.159</v>
      </c>
      <c r="M8" s="132">
        <v>1.101</v>
      </c>
      <c r="N8" s="132">
        <v>1.235</v>
      </c>
      <c r="O8" s="136">
        <v>1.257</v>
      </c>
      <c r="P8" s="136">
        <v>1.165</v>
      </c>
      <c r="Q8" s="137">
        <v>0.708</v>
      </c>
      <c r="R8" s="137">
        <f t="shared" si="0"/>
        <v>-0.38</v>
      </c>
      <c r="S8" s="136">
        <v>0.185</v>
      </c>
      <c r="T8" s="136">
        <f t="shared" si="1"/>
        <v>-0.638</v>
      </c>
      <c r="U8" s="136">
        <v>0.88</v>
      </c>
      <c r="V8" s="136">
        <f t="shared" si="2"/>
        <v>-0.356</v>
      </c>
      <c r="W8" s="136">
        <v>1.148</v>
      </c>
      <c r="X8" s="136">
        <f t="shared" si="3"/>
        <v>-0.106</v>
      </c>
      <c r="Y8" s="136">
        <v>1.169</v>
      </c>
      <c r="Z8" s="136">
        <f t="shared" si="4"/>
        <v>-0.11</v>
      </c>
      <c r="AA8" s="136">
        <v>1.296</v>
      </c>
      <c r="AB8" s="136">
        <f t="shared" si="5"/>
        <v>0.162</v>
      </c>
      <c r="AC8" s="136">
        <v>1.14</v>
      </c>
      <c r="AD8" s="136">
        <v>0.902</v>
      </c>
      <c r="AE8" s="136">
        <f t="shared" si="6"/>
        <v>-0.238</v>
      </c>
      <c r="AF8" s="136">
        <v>1.179</v>
      </c>
      <c r="AG8" s="136">
        <f t="shared" si="7"/>
        <v>-0.105</v>
      </c>
      <c r="AH8" s="136">
        <v>1.16</v>
      </c>
      <c r="AI8" s="136">
        <f t="shared" si="8"/>
        <v>0.0649999999999999</v>
      </c>
      <c r="AJ8" s="136">
        <v>1.287</v>
      </c>
      <c r="AK8" s="136">
        <f t="shared" si="9"/>
        <v>0.128</v>
      </c>
      <c r="AL8" s="136">
        <v>1.155</v>
      </c>
      <c r="AM8" s="136">
        <f t="shared" si="10"/>
        <v>0.054</v>
      </c>
      <c r="AN8" s="136">
        <v>1.434</v>
      </c>
      <c r="AO8" s="136">
        <f t="shared" si="11"/>
        <v>0.199</v>
      </c>
      <c r="AP8" s="48">
        <v>1.077</v>
      </c>
      <c r="AQ8" s="136">
        <f t="shared" si="12"/>
        <v>-0.18</v>
      </c>
      <c r="AR8" s="136">
        <v>1.165</v>
      </c>
      <c r="AS8" s="48">
        <v>1.059</v>
      </c>
      <c r="AT8" s="48"/>
      <c r="AU8" s="136">
        <f t="shared" si="13"/>
        <v>-0.106</v>
      </c>
    </row>
    <row r="9" ht="19.95" customHeight="1" spans="1:47">
      <c r="A9" s="93" t="s">
        <v>431</v>
      </c>
      <c r="B9" s="88">
        <v>38</v>
      </c>
      <c r="C9" s="131">
        <v>1.162</v>
      </c>
      <c r="D9" s="131">
        <v>1.052</v>
      </c>
      <c r="E9" s="132">
        <v>1.072</v>
      </c>
      <c r="F9" s="133">
        <v>1.004</v>
      </c>
      <c r="G9" s="132">
        <v>1.007</v>
      </c>
      <c r="H9" s="132">
        <v>1.025</v>
      </c>
      <c r="I9" s="132">
        <v>1.054</v>
      </c>
      <c r="J9" s="132">
        <v>0.924</v>
      </c>
      <c r="K9" s="132">
        <v>0.986</v>
      </c>
      <c r="L9" s="132">
        <v>1.064</v>
      </c>
      <c r="M9" s="132">
        <v>1.067</v>
      </c>
      <c r="N9" s="132">
        <v>1.092</v>
      </c>
      <c r="O9" s="136">
        <v>1.025</v>
      </c>
      <c r="P9" s="136">
        <v>1.04</v>
      </c>
      <c r="Q9" s="137">
        <v>0.975</v>
      </c>
      <c r="R9" s="137">
        <f t="shared" si="0"/>
        <v>-0.187</v>
      </c>
      <c r="S9" s="136">
        <v>0.664</v>
      </c>
      <c r="T9" s="136">
        <f t="shared" si="1"/>
        <v>-0.388</v>
      </c>
      <c r="U9" s="136">
        <v>0.977</v>
      </c>
      <c r="V9" s="136">
        <f t="shared" si="2"/>
        <v>-0.0950000000000001</v>
      </c>
      <c r="W9" s="136">
        <v>1.156</v>
      </c>
      <c r="X9" s="136">
        <f t="shared" si="3"/>
        <v>0.152</v>
      </c>
      <c r="Y9" s="136">
        <v>1.102</v>
      </c>
      <c r="Z9" s="136">
        <f t="shared" si="4"/>
        <v>0.0950000000000002</v>
      </c>
      <c r="AA9" s="136">
        <v>1.051</v>
      </c>
      <c r="AB9" s="136">
        <f t="shared" si="5"/>
        <v>0.026</v>
      </c>
      <c r="AC9" s="136">
        <v>1.054</v>
      </c>
      <c r="AD9" s="136">
        <v>0.99</v>
      </c>
      <c r="AE9" s="136">
        <f t="shared" si="6"/>
        <v>-0.0640000000000001</v>
      </c>
      <c r="AF9" s="136">
        <v>0.991</v>
      </c>
      <c r="AG9" s="136">
        <f t="shared" si="7"/>
        <v>0.0669999999999999</v>
      </c>
      <c r="AH9" s="136">
        <v>1.262</v>
      </c>
      <c r="AI9" s="136">
        <f t="shared" si="8"/>
        <v>0.276</v>
      </c>
      <c r="AJ9" s="136">
        <v>1.037</v>
      </c>
      <c r="AK9" s="136">
        <f t="shared" si="9"/>
        <v>-0.0270000000000001</v>
      </c>
      <c r="AL9" s="136">
        <v>1.116</v>
      </c>
      <c r="AM9" s="136">
        <f t="shared" si="10"/>
        <v>0.0490000000000002</v>
      </c>
      <c r="AN9" s="136">
        <v>1.101</v>
      </c>
      <c r="AO9" s="136">
        <f t="shared" si="11"/>
        <v>0.0089999999999999</v>
      </c>
      <c r="AP9" s="48">
        <v>1.033</v>
      </c>
      <c r="AQ9" s="136">
        <f t="shared" si="12"/>
        <v>0.00800000000000001</v>
      </c>
      <c r="AR9" s="136">
        <v>1.04</v>
      </c>
      <c r="AS9" s="48">
        <v>1.04</v>
      </c>
      <c r="AT9" s="48"/>
      <c r="AU9" s="136">
        <f t="shared" si="13"/>
        <v>0</v>
      </c>
    </row>
    <row r="10" ht="19.95" customHeight="1" spans="1:47">
      <c r="A10" s="134" t="s">
        <v>341</v>
      </c>
      <c r="B10" s="88">
        <v>42</v>
      </c>
      <c r="C10" s="131">
        <v>1.469</v>
      </c>
      <c r="D10" s="131">
        <v>1.174</v>
      </c>
      <c r="E10" s="132">
        <v>1.574</v>
      </c>
      <c r="F10" s="133">
        <v>1.637</v>
      </c>
      <c r="G10" s="132">
        <v>1.592</v>
      </c>
      <c r="H10" s="132">
        <v>1.494</v>
      </c>
      <c r="I10" s="132">
        <v>1.494</v>
      </c>
      <c r="J10" s="132">
        <v>1.478</v>
      </c>
      <c r="K10" s="132">
        <v>1.382</v>
      </c>
      <c r="L10" s="132">
        <v>1.312</v>
      </c>
      <c r="M10" s="132">
        <v>1.359</v>
      </c>
      <c r="N10" s="132">
        <v>1.484</v>
      </c>
      <c r="O10" s="136">
        <v>1.345</v>
      </c>
      <c r="P10" s="136">
        <v>1.443</v>
      </c>
      <c r="Q10" s="137">
        <v>0.981</v>
      </c>
      <c r="R10" s="137">
        <f t="shared" si="0"/>
        <v>-0.488</v>
      </c>
      <c r="S10" s="136">
        <v>0.525</v>
      </c>
      <c r="T10" s="136">
        <f t="shared" si="1"/>
        <v>-0.649</v>
      </c>
      <c r="U10" s="136">
        <v>0.604</v>
      </c>
      <c r="V10" s="136">
        <f t="shared" si="2"/>
        <v>-0.97</v>
      </c>
      <c r="W10" s="136">
        <v>1.06</v>
      </c>
      <c r="X10" s="136">
        <f t="shared" si="3"/>
        <v>-0.577</v>
      </c>
      <c r="Y10" s="136">
        <v>1.105</v>
      </c>
      <c r="Z10" s="136">
        <f t="shared" si="4"/>
        <v>-0.487</v>
      </c>
      <c r="AA10" s="136">
        <v>1.149</v>
      </c>
      <c r="AB10" s="136">
        <f t="shared" si="5"/>
        <v>-0.345</v>
      </c>
      <c r="AC10" s="136">
        <v>1.494</v>
      </c>
      <c r="AD10" s="136">
        <v>0.906</v>
      </c>
      <c r="AE10" s="136">
        <f t="shared" si="6"/>
        <v>-0.588</v>
      </c>
      <c r="AF10" s="136">
        <v>1.201</v>
      </c>
      <c r="AG10" s="136">
        <f t="shared" si="7"/>
        <v>-0.277</v>
      </c>
      <c r="AH10" s="136">
        <v>1.215</v>
      </c>
      <c r="AI10" s="136">
        <f t="shared" si="8"/>
        <v>-0.167</v>
      </c>
      <c r="AJ10" s="136">
        <v>1.154</v>
      </c>
      <c r="AK10" s="136">
        <f t="shared" si="9"/>
        <v>-0.158</v>
      </c>
      <c r="AL10" s="136">
        <v>1.051</v>
      </c>
      <c r="AM10" s="136">
        <f t="shared" si="10"/>
        <v>-0.308</v>
      </c>
      <c r="AN10" s="136">
        <v>1.175</v>
      </c>
      <c r="AO10" s="136">
        <f t="shared" si="11"/>
        <v>-0.309</v>
      </c>
      <c r="AP10" s="48">
        <v>1.201</v>
      </c>
      <c r="AQ10" s="136">
        <f t="shared" si="12"/>
        <v>-0.144</v>
      </c>
      <c r="AR10" s="136">
        <v>1.443</v>
      </c>
      <c r="AS10" s="48">
        <v>1.037</v>
      </c>
      <c r="AT10" s="48"/>
      <c r="AU10" s="136">
        <f t="shared" si="13"/>
        <v>-0.406</v>
      </c>
    </row>
    <row r="11" ht="19.95" customHeight="1" spans="1:47">
      <c r="A11" s="93" t="s">
        <v>43</v>
      </c>
      <c r="B11" s="88">
        <v>72</v>
      </c>
      <c r="C11" s="131">
        <v>1.14</v>
      </c>
      <c r="D11" s="131">
        <v>1.173</v>
      </c>
      <c r="E11" s="132">
        <v>1.227</v>
      </c>
      <c r="F11" s="133">
        <v>1.197</v>
      </c>
      <c r="G11" s="132">
        <v>1.164</v>
      </c>
      <c r="H11" s="132">
        <v>1.084</v>
      </c>
      <c r="I11" s="132">
        <v>1.164</v>
      </c>
      <c r="J11" s="132">
        <v>1.11</v>
      </c>
      <c r="K11" s="132">
        <v>1.052</v>
      </c>
      <c r="L11" s="132">
        <v>1.135</v>
      </c>
      <c r="M11" s="132">
        <v>1.14</v>
      </c>
      <c r="N11" s="132">
        <v>1.148</v>
      </c>
      <c r="O11" s="136">
        <v>1.203</v>
      </c>
      <c r="P11" s="136">
        <v>1.148</v>
      </c>
      <c r="Q11" s="137">
        <v>0.969</v>
      </c>
      <c r="R11" s="137">
        <f t="shared" si="0"/>
        <v>-0.171</v>
      </c>
      <c r="S11" s="136">
        <v>0.592</v>
      </c>
      <c r="T11" s="136">
        <f t="shared" si="1"/>
        <v>-0.581</v>
      </c>
      <c r="U11" s="136">
        <v>0.991</v>
      </c>
      <c r="V11" s="136">
        <f t="shared" si="2"/>
        <v>-0.236</v>
      </c>
      <c r="W11" s="136">
        <v>1.033</v>
      </c>
      <c r="X11" s="136">
        <f t="shared" si="3"/>
        <v>-0.164</v>
      </c>
      <c r="Y11" s="136">
        <v>1.039</v>
      </c>
      <c r="Z11" s="136">
        <f t="shared" si="4"/>
        <v>-0.125</v>
      </c>
      <c r="AA11" s="136">
        <v>1.055</v>
      </c>
      <c r="AB11" s="136">
        <f t="shared" si="5"/>
        <v>-0.0290000000000001</v>
      </c>
      <c r="AC11" s="136">
        <v>1.164</v>
      </c>
      <c r="AD11" s="136">
        <v>0.949</v>
      </c>
      <c r="AE11" s="136">
        <f t="shared" si="6"/>
        <v>-0.215</v>
      </c>
      <c r="AF11" s="136">
        <v>1.047</v>
      </c>
      <c r="AG11" s="136">
        <f t="shared" si="7"/>
        <v>-0.0630000000000002</v>
      </c>
      <c r="AH11" s="136">
        <v>1.039</v>
      </c>
      <c r="AI11" s="136">
        <f t="shared" si="8"/>
        <v>-0.0130000000000001</v>
      </c>
      <c r="AJ11" s="136">
        <v>1.144</v>
      </c>
      <c r="AK11" s="136">
        <f t="shared" si="9"/>
        <v>0.0089999999999999</v>
      </c>
      <c r="AL11" s="136">
        <v>1.138</v>
      </c>
      <c r="AM11" s="136">
        <f t="shared" si="10"/>
        <v>-0.002</v>
      </c>
      <c r="AN11" s="136">
        <v>1.123</v>
      </c>
      <c r="AO11" s="136">
        <f t="shared" si="11"/>
        <v>-0.0249999999999999</v>
      </c>
      <c r="AP11" s="48">
        <v>1.174</v>
      </c>
      <c r="AQ11" s="136">
        <f t="shared" si="12"/>
        <v>-0.0290000000000001</v>
      </c>
      <c r="AR11" s="136">
        <v>1.148</v>
      </c>
      <c r="AS11" s="48">
        <v>1.03</v>
      </c>
      <c r="AT11" s="48"/>
      <c r="AU11" s="136">
        <f t="shared" si="13"/>
        <v>-0.118</v>
      </c>
    </row>
    <row r="12" ht="19.95" customHeight="1" spans="1:47">
      <c r="A12" s="93" t="s">
        <v>67</v>
      </c>
      <c r="B12" s="88">
        <v>14</v>
      </c>
      <c r="C12" s="131">
        <v>1.111</v>
      </c>
      <c r="D12" s="131">
        <v>0.811</v>
      </c>
      <c r="E12" s="132">
        <v>1.182</v>
      </c>
      <c r="F12" s="133">
        <v>1.119</v>
      </c>
      <c r="G12" s="132">
        <v>1.097</v>
      </c>
      <c r="H12" s="132">
        <v>1.121</v>
      </c>
      <c r="I12" s="132">
        <v>1.077</v>
      </c>
      <c r="J12" s="132">
        <v>1.141</v>
      </c>
      <c r="K12" s="132">
        <v>1.152</v>
      </c>
      <c r="L12" s="132">
        <v>1.126</v>
      </c>
      <c r="M12" s="132">
        <v>1.097</v>
      </c>
      <c r="N12" s="132">
        <v>1.14</v>
      </c>
      <c r="O12" s="136">
        <v>1.394</v>
      </c>
      <c r="P12" s="136">
        <v>1.127</v>
      </c>
      <c r="Q12" s="137">
        <v>1.071</v>
      </c>
      <c r="R12" s="137">
        <f t="shared" si="0"/>
        <v>-0.04</v>
      </c>
      <c r="S12" s="136">
        <v>0.5</v>
      </c>
      <c r="T12" s="136">
        <f t="shared" si="1"/>
        <v>-0.311</v>
      </c>
      <c r="U12" s="136">
        <v>0.82</v>
      </c>
      <c r="V12" s="136">
        <f t="shared" si="2"/>
        <v>-0.362</v>
      </c>
      <c r="W12" s="136">
        <v>1.207</v>
      </c>
      <c r="X12" s="136">
        <f t="shared" si="3"/>
        <v>0.0880000000000001</v>
      </c>
      <c r="Y12" s="136">
        <v>1.32</v>
      </c>
      <c r="Z12" s="136">
        <f t="shared" si="4"/>
        <v>0.223</v>
      </c>
      <c r="AA12" s="136">
        <v>1.126</v>
      </c>
      <c r="AB12" s="136">
        <f t="shared" si="5"/>
        <v>0.00499999999999989</v>
      </c>
      <c r="AC12" s="136">
        <v>1.077</v>
      </c>
      <c r="AD12" s="136">
        <v>1.011</v>
      </c>
      <c r="AE12" s="136">
        <f t="shared" si="6"/>
        <v>-0.0660000000000001</v>
      </c>
      <c r="AF12" s="136">
        <v>1.058</v>
      </c>
      <c r="AG12" s="136">
        <f t="shared" si="7"/>
        <v>-0.083</v>
      </c>
      <c r="AH12" s="136">
        <v>1.025</v>
      </c>
      <c r="AI12" s="136">
        <f t="shared" si="8"/>
        <v>-0.127</v>
      </c>
      <c r="AJ12" s="136">
        <v>1.038</v>
      </c>
      <c r="AK12" s="136">
        <f t="shared" si="9"/>
        <v>-0.0879999999999999</v>
      </c>
      <c r="AL12" s="136">
        <v>0.97</v>
      </c>
      <c r="AM12" s="136">
        <f t="shared" si="10"/>
        <v>-0.127</v>
      </c>
      <c r="AN12" s="136">
        <v>1.09</v>
      </c>
      <c r="AO12" s="136">
        <f t="shared" si="11"/>
        <v>-0.0499999999999998</v>
      </c>
      <c r="AP12" s="48">
        <v>1.055</v>
      </c>
      <c r="AQ12" s="136">
        <f t="shared" si="12"/>
        <v>-0.339</v>
      </c>
      <c r="AR12" s="136">
        <v>1.127</v>
      </c>
      <c r="AS12" s="48">
        <v>1.025</v>
      </c>
      <c r="AT12" s="48"/>
      <c r="AU12" s="136">
        <f t="shared" si="13"/>
        <v>-0.102</v>
      </c>
    </row>
    <row r="13" ht="19.95" customHeight="1" spans="1:47">
      <c r="A13" s="93" t="s">
        <v>237</v>
      </c>
      <c r="B13" s="88">
        <v>64</v>
      </c>
      <c r="C13" s="131">
        <v>1.022</v>
      </c>
      <c r="D13" s="131">
        <v>0.978</v>
      </c>
      <c r="E13" s="132">
        <v>1.078</v>
      </c>
      <c r="F13" s="133">
        <v>1.09</v>
      </c>
      <c r="G13" s="132">
        <v>1.092</v>
      </c>
      <c r="H13" s="132">
        <v>1.09</v>
      </c>
      <c r="I13" s="132">
        <v>1.059</v>
      </c>
      <c r="J13" s="132">
        <v>1.1</v>
      </c>
      <c r="K13" s="132">
        <v>1.091</v>
      </c>
      <c r="L13" s="132">
        <v>1.094</v>
      </c>
      <c r="M13" s="132">
        <v>1.092</v>
      </c>
      <c r="N13" s="132">
        <v>1.101</v>
      </c>
      <c r="O13" s="136">
        <v>1.094</v>
      </c>
      <c r="P13" s="136">
        <v>1.077</v>
      </c>
      <c r="Q13" s="137">
        <v>0.91</v>
      </c>
      <c r="R13" s="137">
        <f t="shared" si="0"/>
        <v>-0.112</v>
      </c>
      <c r="S13" s="136">
        <v>0.368</v>
      </c>
      <c r="T13" s="136">
        <f t="shared" si="1"/>
        <v>-0.61</v>
      </c>
      <c r="U13" s="136">
        <v>0.839</v>
      </c>
      <c r="V13" s="136">
        <f t="shared" si="2"/>
        <v>-0.239</v>
      </c>
      <c r="W13" s="136">
        <v>1.066</v>
      </c>
      <c r="X13" s="136">
        <f t="shared" si="3"/>
        <v>-0.024</v>
      </c>
      <c r="Y13" s="136">
        <v>1.108</v>
      </c>
      <c r="Z13" s="136">
        <f t="shared" si="4"/>
        <v>0.016</v>
      </c>
      <c r="AA13" s="136">
        <v>1.103</v>
      </c>
      <c r="AB13" s="136">
        <f t="shared" si="5"/>
        <v>0.0129999999999999</v>
      </c>
      <c r="AC13" s="136">
        <v>1.059</v>
      </c>
      <c r="AD13" s="136">
        <v>0.903</v>
      </c>
      <c r="AE13" s="136">
        <f t="shared" si="6"/>
        <v>-0.156</v>
      </c>
      <c r="AF13" s="136">
        <v>1.104</v>
      </c>
      <c r="AG13" s="136">
        <f t="shared" si="7"/>
        <v>0.004</v>
      </c>
      <c r="AH13" s="136">
        <v>1.116</v>
      </c>
      <c r="AI13" s="136">
        <f t="shared" si="8"/>
        <v>0.0250000000000001</v>
      </c>
      <c r="AJ13" s="136">
        <v>1.131</v>
      </c>
      <c r="AK13" s="136">
        <f t="shared" si="9"/>
        <v>0.0369999999999999</v>
      </c>
      <c r="AL13" s="136">
        <v>1.143</v>
      </c>
      <c r="AM13" s="136">
        <f t="shared" si="10"/>
        <v>0.0509999999999999</v>
      </c>
      <c r="AN13" s="136">
        <v>1.159</v>
      </c>
      <c r="AO13" s="136">
        <f t="shared" si="11"/>
        <v>0.0580000000000001</v>
      </c>
      <c r="AP13" s="48">
        <v>1.145</v>
      </c>
      <c r="AQ13" s="136">
        <f t="shared" si="12"/>
        <v>0.0509999999999999</v>
      </c>
      <c r="AR13" s="136">
        <v>1.077</v>
      </c>
      <c r="AS13" s="48">
        <v>1.018</v>
      </c>
      <c r="AT13" s="48"/>
      <c r="AU13" s="136">
        <f t="shared" si="13"/>
        <v>-0.0589999999999999</v>
      </c>
    </row>
    <row r="14" ht="19.95" customHeight="1" spans="1:47">
      <c r="A14" s="93" t="s">
        <v>214</v>
      </c>
      <c r="B14" s="88">
        <v>42</v>
      </c>
      <c r="C14" s="131">
        <v>0.902</v>
      </c>
      <c r="D14" s="131">
        <v>0.718</v>
      </c>
      <c r="E14" s="132">
        <v>1.104</v>
      </c>
      <c r="F14" s="133">
        <v>1.05</v>
      </c>
      <c r="G14" s="132">
        <v>1.098</v>
      </c>
      <c r="H14" s="132">
        <v>1.114</v>
      </c>
      <c r="I14" s="132">
        <v>1.001</v>
      </c>
      <c r="J14" s="132">
        <v>1.103</v>
      </c>
      <c r="K14" s="132">
        <v>1.002</v>
      </c>
      <c r="L14" s="132">
        <v>1.01</v>
      </c>
      <c r="M14" s="132">
        <v>0.968</v>
      </c>
      <c r="N14" s="132">
        <v>1.014</v>
      </c>
      <c r="O14" s="136">
        <v>1.094</v>
      </c>
      <c r="P14" s="136">
        <v>1.017</v>
      </c>
      <c r="Q14" s="137">
        <v>0.697</v>
      </c>
      <c r="R14" s="137">
        <f t="shared" si="0"/>
        <v>-0.205</v>
      </c>
      <c r="S14" s="136">
        <v>0.454</v>
      </c>
      <c r="T14" s="136">
        <f t="shared" si="1"/>
        <v>-0.264</v>
      </c>
      <c r="U14" s="136">
        <v>0.801</v>
      </c>
      <c r="V14" s="136">
        <f t="shared" si="2"/>
        <v>-0.303</v>
      </c>
      <c r="W14" s="136">
        <v>1.098</v>
      </c>
      <c r="X14" s="136">
        <f t="shared" si="3"/>
        <v>0.048</v>
      </c>
      <c r="Y14" s="136">
        <v>1.101</v>
      </c>
      <c r="Z14" s="136">
        <f t="shared" si="4"/>
        <v>0.00299999999999989</v>
      </c>
      <c r="AA14" s="136">
        <v>1.063</v>
      </c>
      <c r="AB14" s="136">
        <f t="shared" si="5"/>
        <v>-0.0510000000000002</v>
      </c>
      <c r="AC14" s="136">
        <v>1.001</v>
      </c>
      <c r="AD14" s="136">
        <v>0.871</v>
      </c>
      <c r="AE14" s="136">
        <f t="shared" si="6"/>
        <v>-0.13</v>
      </c>
      <c r="AF14" s="136">
        <v>1.181</v>
      </c>
      <c r="AG14" s="136">
        <f t="shared" si="7"/>
        <v>0.0780000000000001</v>
      </c>
      <c r="AH14" s="136">
        <v>1.02</v>
      </c>
      <c r="AI14" s="136">
        <f t="shared" si="8"/>
        <v>0.018</v>
      </c>
      <c r="AJ14" s="136">
        <v>1.036</v>
      </c>
      <c r="AK14" s="136">
        <f t="shared" si="9"/>
        <v>0.026</v>
      </c>
      <c r="AL14" s="136">
        <v>1.019</v>
      </c>
      <c r="AM14" s="136">
        <f t="shared" si="10"/>
        <v>0.0509999999999999</v>
      </c>
      <c r="AN14" s="136">
        <v>1.164</v>
      </c>
      <c r="AO14" s="136">
        <f t="shared" si="11"/>
        <v>0.15</v>
      </c>
      <c r="AP14" s="48">
        <v>1.114</v>
      </c>
      <c r="AQ14" s="136">
        <f t="shared" si="12"/>
        <v>0.02</v>
      </c>
      <c r="AR14" s="136">
        <v>1.017</v>
      </c>
      <c r="AS14" s="48">
        <v>0.981</v>
      </c>
      <c r="AT14" s="48"/>
      <c r="AU14" s="136">
        <f t="shared" si="13"/>
        <v>-0.0359999999999999</v>
      </c>
    </row>
    <row r="15" ht="19.95" customHeight="1" spans="1:47">
      <c r="A15" s="93" t="s">
        <v>434</v>
      </c>
      <c r="B15" s="88">
        <v>48</v>
      </c>
      <c r="C15" s="131">
        <v>1.17</v>
      </c>
      <c r="D15" s="131">
        <v>1.166</v>
      </c>
      <c r="E15" s="132">
        <v>1.271</v>
      </c>
      <c r="F15" s="133">
        <v>1.392</v>
      </c>
      <c r="G15" s="132">
        <v>1.324</v>
      </c>
      <c r="H15" s="132">
        <v>1.278</v>
      </c>
      <c r="I15" s="132">
        <v>1.268</v>
      </c>
      <c r="J15" s="132">
        <v>1.276</v>
      </c>
      <c r="K15" s="132">
        <v>1.214</v>
      </c>
      <c r="L15" s="132">
        <v>1.171</v>
      </c>
      <c r="M15" s="132">
        <v>1.12</v>
      </c>
      <c r="N15" s="132">
        <v>1.071</v>
      </c>
      <c r="O15" s="136">
        <v>1.087</v>
      </c>
      <c r="P15" s="136">
        <v>1.212</v>
      </c>
      <c r="Q15" s="137">
        <v>0.96</v>
      </c>
      <c r="R15" s="137">
        <f t="shared" si="0"/>
        <v>-0.21</v>
      </c>
      <c r="S15" s="136">
        <v>0.211</v>
      </c>
      <c r="T15" s="136">
        <f t="shared" si="1"/>
        <v>-0.955</v>
      </c>
      <c r="U15" s="136">
        <v>0.85</v>
      </c>
      <c r="V15" s="136">
        <f t="shared" si="2"/>
        <v>-0.421</v>
      </c>
      <c r="W15" s="136">
        <v>1.064</v>
      </c>
      <c r="X15" s="136">
        <f t="shared" si="3"/>
        <v>-0.328</v>
      </c>
      <c r="Y15" s="136">
        <v>1.054</v>
      </c>
      <c r="Z15" s="136">
        <f t="shared" si="4"/>
        <v>-0.27</v>
      </c>
      <c r="AA15" s="136">
        <v>1.039</v>
      </c>
      <c r="AB15" s="136">
        <f t="shared" si="5"/>
        <v>-0.239</v>
      </c>
      <c r="AC15" s="136">
        <v>1.268</v>
      </c>
      <c r="AD15" s="136">
        <v>0.868</v>
      </c>
      <c r="AE15" s="136">
        <f t="shared" si="6"/>
        <v>-0.4</v>
      </c>
      <c r="AF15" s="136">
        <v>1.051</v>
      </c>
      <c r="AG15" s="136">
        <f t="shared" si="7"/>
        <v>-0.225</v>
      </c>
      <c r="AH15" s="136">
        <v>1.04</v>
      </c>
      <c r="AI15" s="136">
        <f t="shared" si="8"/>
        <v>-0.174</v>
      </c>
      <c r="AJ15" s="136">
        <v>1.072</v>
      </c>
      <c r="AK15" s="136">
        <f t="shared" si="9"/>
        <v>-0.099</v>
      </c>
      <c r="AL15" s="136">
        <v>1.069</v>
      </c>
      <c r="AM15" s="136">
        <f t="shared" si="10"/>
        <v>-0.0510000000000002</v>
      </c>
      <c r="AN15" s="136">
        <v>1.053</v>
      </c>
      <c r="AO15" s="136">
        <f t="shared" si="11"/>
        <v>-0.018</v>
      </c>
      <c r="AP15" s="48">
        <v>1.046</v>
      </c>
      <c r="AQ15" s="136">
        <f t="shared" si="12"/>
        <v>-0.0409999999999999</v>
      </c>
      <c r="AR15" s="136">
        <v>1.212</v>
      </c>
      <c r="AS15" s="48">
        <v>0.962</v>
      </c>
      <c r="AT15" s="48"/>
      <c r="AU15" s="136">
        <f t="shared" si="13"/>
        <v>-0.25</v>
      </c>
    </row>
    <row r="16" ht="19.95" customHeight="1" spans="1:47">
      <c r="A16" s="93" t="s">
        <v>82</v>
      </c>
      <c r="B16" s="88">
        <v>84</v>
      </c>
      <c r="C16" s="131">
        <v>0.952</v>
      </c>
      <c r="D16" s="131">
        <v>0.761</v>
      </c>
      <c r="E16" s="132">
        <v>1.147</v>
      </c>
      <c r="F16" s="133">
        <v>1.148</v>
      </c>
      <c r="G16" s="132">
        <v>1.127</v>
      </c>
      <c r="H16" s="132">
        <v>1.111</v>
      </c>
      <c r="I16" s="132">
        <v>1.045</v>
      </c>
      <c r="J16" s="132">
        <v>1.193</v>
      </c>
      <c r="K16" s="132">
        <v>1.227</v>
      </c>
      <c r="L16" s="132">
        <v>1.146</v>
      </c>
      <c r="M16" s="132">
        <v>1.121</v>
      </c>
      <c r="N16" s="132">
        <v>1.165</v>
      </c>
      <c r="O16" s="136">
        <v>1.129</v>
      </c>
      <c r="P16" s="136">
        <v>1.105</v>
      </c>
      <c r="Q16" s="137">
        <v>0.634</v>
      </c>
      <c r="R16" s="137">
        <f t="shared" si="0"/>
        <v>-0.318</v>
      </c>
      <c r="S16" s="136">
        <v>0.089</v>
      </c>
      <c r="T16" s="136">
        <f t="shared" si="1"/>
        <v>-0.672</v>
      </c>
      <c r="U16" s="136">
        <v>0.721</v>
      </c>
      <c r="V16" s="136">
        <f t="shared" si="2"/>
        <v>-0.426</v>
      </c>
      <c r="W16" s="136">
        <v>1.074</v>
      </c>
      <c r="X16" s="136">
        <f t="shared" si="3"/>
        <v>-0.0739999999999998</v>
      </c>
      <c r="Y16" s="136">
        <v>1.019</v>
      </c>
      <c r="Z16" s="136">
        <f t="shared" si="4"/>
        <v>-0.108</v>
      </c>
      <c r="AA16" s="136">
        <v>1.1</v>
      </c>
      <c r="AB16" s="136">
        <f t="shared" si="5"/>
        <v>-0.0109999999999999</v>
      </c>
      <c r="AC16" s="136">
        <v>1.045</v>
      </c>
      <c r="AD16" s="136">
        <v>0.777</v>
      </c>
      <c r="AE16" s="136">
        <f t="shared" si="6"/>
        <v>-0.268</v>
      </c>
      <c r="AF16" s="136">
        <v>1.123</v>
      </c>
      <c r="AG16" s="136">
        <f t="shared" si="7"/>
        <v>-0.0700000000000001</v>
      </c>
      <c r="AH16" s="136">
        <v>1.129</v>
      </c>
      <c r="AI16" s="136">
        <f t="shared" si="8"/>
        <v>-0.0980000000000001</v>
      </c>
      <c r="AJ16" s="136">
        <v>1.105</v>
      </c>
      <c r="AK16" s="136">
        <f t="shared" si="9"/>
        <v>-0.0409999999999999</v>
      </c>
      <c r="AL16" s="136">
        <v>0.925</v>
      </c>
      <c r="AM16" s="136">
        <f t="shared" si="10"/>
        <v>-0.196</v>
      </c>
      <c r="AN16" s="136">
        <v>1.09</v>
      </c>
      <c r="AO16" s="136">
        <f t="shared" si="11"/>
        <v>-0.075</v>
      </c>
      <c r="AP16" s="48">
        <v>1.024</v>
      </c>
      <c r="AQ16" s="136">
        <f t="shared" si="12"/>
        <v>-0.105</v>
      </c>
      <c r="AR16" s="136">
        <v>1.105</v>
      </c>
      <c r="AS16" s="48">
        <v>0.922</v>
      </c>
      <c r="AT16" s="48"/>
      <c r="AU16" s="136">
        <f t="shared" si="13"/>
        <v>-0.183</v>
      </c>
    </row>
    <row r="17" ht="19.95" customHeight="1" spans="1:47">
      <c r="A17" s="93" t="s">
        <v>79</v>
      </c>
      <c r="B17" s="88">
        <v>242</v>
      </c>
      <c r="C17" s="131">
        <v>1.105</v>
      </c>
      <c r="D17" s="131">
        <v>1.03</v>
      </c>
      <c r="E17" s="132">
        <v>1.124</v>
      </c>
      <c r="F17" s="133">
        <v>1.117</v>
      </c>
      <c r="G17" s="132">
        <v>1.09</v>
      </c>
      <c r="H17" s="132">
        <v>1.066</v>
      </c>
      <c r="I17" s="132">
        <v>1.089</v>
      </c>
      <c r="J17" s="132">
        <v>1.054</v>
      </c>
      <c r="K17" s="132">
        <v>1.034</v>
      </c>
      <c r="L17" s="132">
        <v>1.059</v>
      </c>
      <c r="M17" s="132">
        <v>1.092</v>
      </c>
      <c r="N17" s="132">
        <v>1.087</v>
      </c>
      <c r="O17" s="136">
        <v>1.043</v>
      </c>
      <c r="P17" s="136">
        <v>1.075</v>
      </c>
      <c r="Q17" s="137">
        <v>0.924</v>
      </c>
      <c r="R17" s="137">
        <f t="shared" si="0"/>
        <v>-0.181</v>
      </c>
      <c r="S17" s="136">
        <v>0.692</v>
      </c>
      <c r="T17" s="136">
        <f t="shared" si="1"/>
        <v>-0.338</v>
      </c>
      <c r="U17" s="136">
        <v>0.734</v>
      </c>
      <c r="V17" s="136">
        <f t="shared" si="2"/>
        <v>-0.39</v>
      </c>
      <c r="W17" s="136">
        <v>0.9</v>
      </c>
      <c r="X17" s="136">
        <f t="shared" si="3"/>
        <v>-0.217</v>
      </c>
      <c r="Y17" s="136">
        <v>0.903</v>
      </c>
      <c r="Z17" s="136">
        <f t="shared" si="4"/>
        <v>-0.187</v>
      </c>
      <c r="AA17" s="136">
        <v>0.944</v>
      </c>
      <c r="AB17" s="136">
        <f t="shared" si="5"/>
        <v>-0.122</v>
      </c>
      <c r="AC17" s="136">
        <v>1.089</v>
      </c>
      <c r="AD17" s="136">
        <v>0.85</v>
      </c>
      <c r="AE17" s="136">
        <f t="shared" si="6"/>
        <v>-0.239</v>
      </c>
      <c r="AF17" s="136">
        <v>0.93</v>
      </c>
      <c r="AG17" s="136">
        <f t="shared" si="7"/>
        <v>-0.124</v>
      </c>
      <c r="AH17" s="136">
        <v>0.959</v>
      </c>
      <c r="AI17" s="136">
        <f t="shared" si="8"/>
        <v>-0.0750000000000001</v>
      </c>
      <c r="AJ17" s="136">
        <v>1.005</v>
      </c>
      <c r="AK17" s="136">
        <f t="shared" si="9"/>
        <v>-0.054</v>
      </c>
      <c r="AL17" s="136">
        <v>0.973</v>
      </c>
      <c r="AM17" s="136">
        <f t="shared" si="10"/>
        <v>-0.119</v>
      </c>
      <c r="AN17" s="136">
        <v>0.938</v>
      </c>
      <c r="AO17" s="136">
        <f t="shared" si="11"/>
        <v>-0.149</v>
      </c>
      <c r="AP17" s="48">
        <v>0.945</v>
      </c>
      <c r="AQ17" s="136">
        <f t="shared" si="12"/>
        <v>-0.098</v>
      </c>
      <c r="AR17" s="136">
        <v>1.075</v>
      </c>
      <c r="AS17" s="48">
        <v>0.905</v>
      </c>
      <c r="AT17" s="48"/>
      <c r="AU17" s="136">
        <f t="shared" si="13"/>
        <v>-0.17</v>
      </c>
    </row>
    <row r="18" ht="19.95" customHeight="1" spans="1:47">
      <c r="A18" s="93" t="s">
        <v>330</v>
      </c>
      <c r="B18" s="88">
        <v>18</v>
      </c>
      <c r="C18" s="131">
        <v>0.993</v>
      </c>
      <c r="D18" s="131">
        <v>0.905</v>
      </c>
      <c r="E18" s="132">
        <v>1.009</v>
      </c>
      <c r="F18" s="133">
        <v>1.013</v>
      </c>
      <c r="G18" s="132">
        <v>1.032</v>
      </c>
      <c r="H18" s="132">
        <v>1.059</v>
      </c>
      <c r="I18" s="132">
        <v>1.003</v>
      </c>
      <c r="J18" s="132">
        <v>1.1</v>
      </c>
      <c r="K18" s="132">
        <v>1.095</v>
      </c>
      <c r="L18" s="132">
        <v>1.078</v>
      </c>
      <c r="M18" s="132">
        <v>1.07</v>
      </c>
      <c r="N18" s="132">
        <v>1.057</v>
      </c>
      <c r="O18" s="136">
        <v>1.082</v>
      </c>
      <c r="P18" s="136">
        <v>1.042</v>
      </c>
      <c r="Q18" s="137">
        <v>0.923</v>
      </c>
      <c r="R18" s="137">
        <f t="shared" si="0"/>
        <v>-0.07</v>
      </c>
      <c r="S18" s="136">
        <v>0.234</v>
      </c>
      <c r="T18" s="136">
        <f t="shared" si="1"/>
        <v>-0.671</v>
      </c>
      <c r="U18" s="136">
        <v>0.683</v>
      </c>
      <c r="V18" s="136">
        <f t="shared" si="2"/>
        <v>-0.326</v>
      </c>
      <c r="W18" s="136">
        <v>0.937</v>
      </c>
      <c r="X18" s="136">
        <f t="shared" si="3"/>
        <v>-0.0759999999999998</v>
      </c>
      <c r="Y18" s="136">
        <v>0.896</v>
      </c>
      <c r="Z18" s="136">
        <f t="shared" si="4"/>
        <v>-0.136</v>
      </c>
      <c r="AA18" s="136">
        <v>1.048</v>
      </c>
      <c r="AB18" s="136">
        <f t="shared" si="5"/>
        <v>-0.0109999999999999</v>
      </c>
      <c r="AC18" s="136">
        <v>1.003</v>
      </c>
      <c r="AD18" s="136">
        <v>0.791</v>
      </c>
      <c r="AE18" s="136">
        <f t="shared" si="6"/>
        <v>-0.212</v>
      </c>
      <c r="AF18" s="136">
        <v>1.038</v>
      </c>
      <c r="AG18" s="136">
        <f t="shared" si="7"/>
        <v>-0.0620000000000001</v>
      </c>
      <c r="AH18" s="136">
        <v>1.029</v>
      </c>
      <c r="AI18" s="136">
        <f t="shared" si="8"/>
        <v>-0.0660000000000001</v>
      </c>
      <c r="AJ18" s="136">
        <v>1.024</v>
      </c>
      <c r="AK18" s="136">
        <f t="shared" si="9"/>
        <v>-0.054</v>
      </c>
      <c r="AL18" s="136">
        <v>1.022</v>
      </c>
      <c r="AM18" s="136">
        <f t="shared" si="10"/>
        <v>-0.048</v>
      </c>
      <c r="AN18" s="136">
        <v>0.965</v>
      </c>
      <c r="AO18" s="136">
        <f t="shared" si="11"/>
        <v>-0.092</v>
      </c>
      <c r="AP18" s="48">
        <v>1.007</v>
      </c>
      <c r="AQ18" s="136">
        <f t="shared" si="12"/>
        <v>-0.0750000000000002</v>
      </c>
      <c r="AR18" s="136">
        <v>1.042</v>
      </c>
      <c r="AS18" s="48">
        <v>0.903</v>
      </c>
      <c r="AT18" s="48"/>
      <c r="AU18" s="136">
        <f t="shared" si="13"/>
        <v>-0.139</v>
      </c>
    </row>
    <row r="19" ht="19.95" customHeight="1" spans="1:47">
      <c r="A19" s="93" t="s">
        <v>368</v>
      </c>
      <c r="B19" s="88">
        <v>92</v>
      </c>
      <c r="C19" s="131">
        <v>0.995</v>
      </c>
      <c r="D19" s="131">
        <v>0.903</v>
      </c>
      <c r="E19" s="132">
        <v>1.032</v>
      </c>
      <c r="F19" s="133">
        <v>1.055</v>
      </c>
      <c r="G19" s="132">
        <v>1.072</v>
      </c>
      <c r="H19" s="132">
        <v>1.043</v>
      </c>
      <c r="I19" s="132">
        <v>1.018</v>
      </c>
      <c r="J19" s="132">
        <v>1.046</v>
      </c>
      <c r="K19" s="132">
        <v>1.049</v>
      </c>
      <c r="L19" s="132">
        <v>1.002</v>
      </c>
      <c r="M19" s="132">
        <v>0.96</v>
      </c>
      <c r="N19" s="132">
        <v>1.032</v>
      </c>
      <c r="O19" s="136">
        <v>1.022</v>
      </c>
      <c r="P19" s="136">
        <v>1.018</v>
      </c>
      <c r="Q19" s="137">
        <v>0.888</v>
      </c>
      <c r="R19" s="137">
        <f t="shared" si="0"/>
        <v>-0.107</v>
      </c>
      <c r="S19" s="136">
        <v>0.394</v>
      </c>
      <c r="T19" s="136">
        <f t="shared" si="1"/>
        <v>-0.509</v>
      </c>
      <c r="U19" s="136">
        <v>0.704</v>
      </c>
      <c r="V19" s="136">
        <f t="shared" si="2"/>
        <v>-0.328</v>
      </c>
      <c r="W19" s="136">
        <v>0.922</v>
      </c>
      <c r="X19" s="136">
        <f t="shared" si="3"/>
        <v>-0.133</v>
      </c>
      <c r="Y19" s="136">
        <v>0.999</v>
      </c>
      <c r="Z19" s="136">
        <f t="shared" si="4"/>
        <v>-0.0730000000000001</v>
      </c>
      <c r="AA19" s="136">
        <v>0.856</v>
      </c>
      <c r="AB19" s="136">
        <f t="shared" si="5"/>
        <v>-0.187</v>
      </c>
      <c r="AC19" s="136">
        <v>1.018</v>
      </c>
      <c r="AD19" s="136">
        <v>0.797</v>
      </c>
      <c r="AE19" s="136">
        <f t="shared" si="6"/>
        <v>-0.221</v>
      </c>
      <c r="AF19" s="136">
        <v>0.988</v>
      </c>
      <c r="AG19" s="136">
        <f t="shared" si="7"/>
        <v>-0.0580000000000001</v>
      </c>
      <c r="AH19" s="136">
        <v>1.019</v>
      </c>
      <c r="AI19" s="136">
        <f t="shared" si="8"/>
        <v>-0.03</v>
      </c>
      <c r="AJ19" s="136">
        <v>1.022</v>
      </c>
      <c r="AK19" s="136">
        <f t="shared" si="9"/>
        <v>0.02</v>
      </c>
      <c r="AL19" s="136">
        <v>0.932</v>
      </c>
      <c r="AM19" s="136">
        <f t="shared" si="10"/>
        <v>-0.0279999999999999</v>
      </c>
      <c r="AN19" s="136">
        <v>1.034</v>
      </c>
      <c r="AO19" s="136">
        <f t="shared" si="11"/>
        <v>0.002</v>
      </c>
      <c r="AP19" s="48">
        <v>1.045</v>
      </c>
      <c r="AQ19" s="136">
        <f t="shared" si="12"/>
        <v>0.0229999999999999</v>
      </c>
      <c r="AR19" s="136">
        <v>1.018</v>
      </c>
      <c r="AS19" s="48">
        <v>0.902</v>
      </c>
      <c r="AT19" s="48"/>
      <c r="AU19" s="136">
        <f t="shared" si="13"/>
        <v>-0.116</v>
      </c>
    </row>
    <row r="20" ht="19.95" customHeight="1" spans="1:47">
      <c r="A20" s="93" t="s">
        <v>83</v>
      </c>
      <c r="B20" s="88">
        <v>106</v>
      </c>
      <c r="C20" s="131">
        <v>1.069</v>
      </c>
      <c r="D20" s="131">
        <v>0.884</v>
      </c>
      <c r="E20" s="132">
        <v>1.106</v>
      </c>
      <c r="F20" s="133">
        <v>1.046</v>
      </c>
      <c r="G20" s="132">
        <v>1.096</v>
      </c>
      <c r="H20" s="132">
        <v>1.047</v>
      </c>
      <c r="I20" s="132">
        <v>1.044</v>
      </c>
      <c r="J20" s="132">
        <v>1.07</v>
      </c>
      <c r="K20" s="132">
        <v>1.06</v>
      </c>
      <c r="L20" s="132">
        <v>1.088</v>
      </c>
      <c r="M20" s="132">
        <v>1.042</v>
      </c>
      <c r="N20" s="132">
        <v>1.148</v>
      </c>
      <c r="O20" s="136">
        <v>1.052</v>
      </c>
      <c r="P20" s="136">
        <v>1.06</v>
      </c>
      <c r="Q20" s="137">
        <v>0.732</v>
      </c>
      <c r="R20" s="137">
        <f t="shared" si="0"/>
        <v>-0.337</v>
      </c>
      <c r="S20" s="136">
        <v>0.185</v>
      </c>
      <c r="T20" s="136">
        <f t="shared" si="1"/>
        <v>-0.699</v>
      </c>
      <c r="U20" s="136">
        <v>0.823</v>
      </c>
      <c r="V20" s="136">
        <f t="shared" si="2"/>
        <v>-0.283</v>
      </c>
      <c r="W20" s="136">
        <v>0.931</v>
      </c>
      <c r="X20" s="136">
        <f t="shared" si="3"/>
        <v>-0.115</v>
      </c>
      <c r="Y20" s="136">
        <v>0.991</v>
      </c>
      <c r="Z20" s="136">
        <f t="shared" si="4"/>
        <v>-0.105</v>
      </c>
      <c r="AA20" s="136">
        <v>0.986</v>
      </c>
      <c r="AB20" s="136">
        <f t="shared" si="5"/>
        <v>-0.0609999999999999</v>
      </c>
      <c r="AC20" s="136">
        <v>1.044</v>
      </c>
      <c r="AD20" s="136">
        <v>0.779</v>
      </c>
      <c r="AE20" s="136">
        <f t="shared" si="6"/>
        <v>-0.265</v>
      </c>
      <c r="AF20" s="136">
        <v>0.988</v>
      </c>
      <c r="AG20" s="136">
        <f t="shared" si="7"/>
        <v>-0.0820000000000001</v>
      </c>
      <c r="AH20" s="136">
        <v>1.037</v>
      </c>
      <c r="AI20" s="136">
        <f t="shared" si="8"/>
        <v>-0.0230000000000001</v>
      </c>
      <c r="AJ20" s="136">
        <v>1.078</v>
      </c>
      <c r="AK20" s="136">
        <f t="shared" si="9"/>
        <v>-0.01</v>
      </c>
      <c r="AL20" s="136">
        <v>0.973</v>
      </c>
      <c r="AM20" s="136">
        <f t="shared" si="10"/>
        <v>-0.0690000000000001</v>
      </c>
      <c r="AN20" s="136">
        <v>1.072</v>
      </c>
      <c r="AO20" s="136">
        <f t="shared" si="11"/>
        <v>-0.0759999999999998</v>
      </c>
      <c r="AP20" s="48">
        <v>0.987</v>
      </c>
      <c r="AQ20" s="136">
        <f t="shared" si="12"/>
        <v>-0.0650000000000001</v>
      </c>
      <c r="AR20" s="136">
        <v>1.06</v>
      </c>
      <c r="AS20" s="48">
        <v>0.901</v>
      </c>
      <c r="AT20" s="48"/>
      <c r="AU20" s="136">
        <f t="shared" si="13"/>
        <v>-0.159</v>
      </c>
    </row>
    <row r="21" ht="19.95" customHeight="1" spans="1:47">
      <c r="A21" s="93" t="s">
        <v>184</v>
      </c>
      <c r="B21" s="88">
        <v>168</v>
      </c>
      <c r="C21" s="131">
        <v>0.986</v>
      </c>
      <c r="D21" s="131">
        <v>0.95</v>
      </c>
      <c r="E21" s="132">
        <v>0.925</v>
      </c>
      <c r="F21" s="133">
        <v>0.968</v>
      </c>
      <c r="G21" s="132">
        <v>1.025</v>
      </c>
      <c r="H21" s="132">
        <v>1.007</v>
      </c>
      <c r="I21" s="132">
        <v>0.977</v>
      </c>
      <c r="J21" s="132">
        <v>1.01</v>
      </c>
      <c r="K21" s="132">
        <v>1.034</v>
      </c>
      <c r="L21" s="132">
        <v>1.038</v>
      </c>
      <c r="M21" s="132">
        <v>1.027</v>
      </c>
      <c r="N21" s="132">
        <v>1.036</v>
      </c>
      <c r="O21" s="136">
        <v>1.037</v>
      </c>
      <c r="P21" s="136">
        <v>1.004</v>
      </c>
      <c r="Q21" s="137">
        <v>0.89</v>
      </c>
      <c r="R21" s="137">
        <f t="shared" si="0"/>
        <v>-0.096</v>
      </c>
      <c r="S21" s="136">
        <v>0.541</v>
      </c>
      <c r="T21" s="136">
        <f t="shared" si="1"/>
        <v>-0.409</v>
      </c>
      <c r="U21" s="136">
        <v>0.711</v>
      </c>
      <c r="V21" s="136">
        <f t="shared" si="2"/>
        <v>-0.214</v>
      </c>
      <c r="W21" s="136">
        <v>0.764</v>
      </c>
      <c r="X21" s="136">
        <f t="shared" si="3"/>
        <v>-0.204</v>
      </c>
      <c r="Y21" s="136">
        <v>0.798</v>
      </c>
      <c r="Z21" s="136">
        <f t="shared" si="4"/>
        <v>-0.227</v>
      </c>
      <c r="AA21" s="136">
        <v>0.937</v>
      </c>
      <c r="AB21" s="136">
        <f t="shared" si="5"/>
        <v>-0.0699999999999998</v>
      </c>
      <c r="AC21" s="136">
        <v>0.977</v>
      </c>
      <c r="AD21" s="136">
        <v>0.775</v>
      </c>
      <c r="AE21" s="136">
        <f t="shared" si="6"/>
        <v>-0.202</v>
      </c>
      <c r="AF21" s="136">
        <v>0.996</v>
      </c>
      <c r="AG21" s="136">
        <f t="shared" si="7"/>
        <v>-0.014</v>
      </c>
      <c r="AH21" s="136">
        <v>0.978</v>
      </c>
      <c r="AI21" s="136">
        <f t="shared" si="8"/>
        <v>-0.056</v>
      </c>
      <c r="AJ21" s="136">
        <v>0.957</v>
      </c>
      <c r="AK21" s="136">
        <f t="shared" si="9"/>
        <v>-0.0810000000000001</v>
      </c>
      <c r="AL21" s="136">
        <v>1.008</v>
      </c>
      <c r="AM21" s="136">
        <f t="shared" si="10"/>
        <v>-0.0189999999999999</v>
      </c>
      <c r="AN21" s="136">
        <v>0.993</v>
      </c>
      <c r="AO21" s="136">
        <f t="shared" si="11"/>
        <v>-0.043</v>
      </c>
      <c r="AP21" s="48">
        <v>0.971</v>
      </c>
      <c r="AQ21" s="136">
        <f t="shared" si="12"/>
        <v>-0.0659999999999999</v>
      </c>
      <c r="AR21" s="136">
        <v>1.004</v>
      </c>
      <c r="AS21" s="48">
        <v>0.88</v>
      </c>
      <c r="AT21" s="48"/>
      <c r="AU21" s="136">
        <f t="shared" si="13"/>
        <v>-0.124</v>
      </c>
    </row>
    <row r="22" ht="19.95" customHeight="1" spans="1:47">
      <c r="A22" s="134" t="s">
        <v>28</v>
      </c>
      <c r="B22" s="88">
        <v>9</v>
      </c>
      <c r="C22" s="131">
        <v>0.799</v>
      </c>
      <c r="D22" s="131">
        <v>0.298</v>
      </c>
      <c r="E22" s="132">
        <v>0.771</v>
      </c>
      <c r="F22" s="133">
        <v>0.859</v>
      </c>
      <c r="G22" s="132">
        <v>1.111</v>
      </c>
      <c r="H22" s="132">
        <v>1.122</v>
      </c>
      <c r="I22" s="132">
        <v>0.834</v>
      </c>
      <c r="J22" s="132">
        <v>1.337</v>
      </c>
      <c r="K22" s="132">
        <v>1.294</v>
      </c>
      <c r="L22" s="132">
        <v>1.178</v>
      </c>
      <c r="M22" s="132">
        <v>1.011</v>
      </c>
      <c r="N22" s="132">
        <v>1.019</v>
      </c>
      <c r="O22" s="136">
        <v>0.982</v>
      </c>
      <c r="P22" s="136">
        <v>0.987</v>
      </c>
      <c r="Q22" s="137">
        <v>0.939</v>
      </c>
      <c r="R22" s="137">
        <f t="shared" si="0"/>
        <v>0.14</v>
      </c>
      <c r="S22" s="136">
        <v>0</v>
      </c>
      <c r="T22" s="136">
        <f t="shared" si="1"/>
        <v>-0.298</v>
      </c>
      <c r="U22" s="136">
        <v>0.398</v>
      </c>
      <c r="V22" s="136">
        <f t="shared" si="2"/>
        <v>-0.373</v>
      </c>
      <c r="W22" s="136">
        <v>0.763</v>
      </c>
      <c r="X22" s="136">
        <f t="shared" si="3"/>
        <v>-0.096</v>
      </c>
      <c r="Y22" s="136">
        <v>0.57</v>
      </c>
      <c r="Z22" s="136">
        <f t="shared" si="4"/>
        <v>-0.541</v>
      </c>
      <c r="AA22" s="136">
        <v>0.689</v>
      </c>
      <c r="AB22" s="136">
        <f t="shared" si="5"/>
        <v>-0.433</v>
      </c>
      <c r="AC22" s="136">
        <v>0.834</v>
      </c>
      <c r="AD22" s="136">
        <v>0.564</v>
      </c>
      <c r="AE22" s="136">
        <f t="shared" si="6"/>
        <v>-0.27</v>
      </c>
      <c r="AF22" s="136">
        <v>1.552</v>
      </c>
      <c r="AG22" s="136">
        <f t="shared" si="7"/>
        <v>0.215</v>
      </c>
      <c r="AH22" s="136">
        <v>1.452</v>
      </c>
      <c r="AI22" s="136">
        <f t="shared" si="8"/>
        <v>0.158</v>
      </c>
      <c r="AJ22" s="136">
        <v>0.867</v>
      </c>
      <c r="AK22" s="136">
        <f t="shared" si="9"/>
        <v>-0.311</v>
      </c>
      <c r="AL22" s="136">
        <v>0.677</v>
      </c>
      <c r="AM22" s="136">
        <f t="shared" si="10"/>
        <v>-0.334</v>
      </c>
      <c r="AN22" s="136">
        <v>0.87</v>
      </c>
      <c r="AO22" s="136">
        <f t="shared" si="11"/>
        <v>-0.149</v>
      </c>
      <c r="AP22" s="48">
        <v>0.785</v>
      </c>
      <c r="AQ22" s="136">
        <f t="shared" si="12"/>
        <v>-0.197</v>
      </c>
      <c r="AR22" s="136">
        <v>0.987</v>
      </c>
      <c r="AS22" s="48">
        <v>0.879</v>
      </c>
      <c r="AT22" s="48"/>
      <c r="AU22" s="136">
        <f t="shared" si="13"/>
        <v>-0.108</v>
      </c>
    </row>
    <row r="23" ht="19.95" customHeight="1" spans="1:47">
      <c r="A23" s="93" t="s">
        <v>351</v>
      </c>
      <c r="B23" s="88">
        <v>114</v>
      </c>
      <c r="C23" s="131">
        <v>1.004</v>
      </c>
      <c r="D23" s="131">
        <v>0.785</v>
      </c>
      <c r="E23" s="132">
        <v>1.105</v>
      </c>
      <c r="F23" s="133">
        <v>1.078</v>
      </c>
      <c r="G23" s="132">
        <v>1.076</v>
      </c>
      <c r="H23" s="132">
        <v>1.075</v>
      </c>
      <c r="I23" s="132">
        <v>1.024</v>
      </c>
      <c r="J23" s="132">
        <v>1.068</v>
      </c>
      <c r="K23" s="132">
        <v>1.05</v>
      </c>
      <c r="L23" s="132">
        <v>1.008</v>
      </c>
      <c r="M23" s="132">
        <v>0.984</v>
      </c>
      <c r="N23" s="132">
        <v>1.046</v>
      </c>
      <c r="O23" s="136">
        <v>1.001</v>
      </c>
      <c r="P23" s="136">
        <v>1.025</v>
      </c>
      <c r="Q23" s="137">
        <v>0.697</v>
      </c>
      <c r="R23" s="137">
        <f t="shared" si="0"/>
        <v>-0.307</v>
      </c>
      <c r="S23" s="136">
        <v>0.15</v>
      </c>
      <c r="T23" s="136">
        <f t="shared" si="1"/>
        <v>-0.635</v>
      </c>
      <c r="U23" s="136">
        <v>0.9</v>
      </c>
      <c r="V23" s="136">
        <f t="shared" si="2"/>
        <v>-0.205</v>
      </c>
      <c r="W23" s="136">
        <v>1.048</v>
      </c>
      <c r="X23" s="136">
        <f t="shared" si="3"/>
        <v>-0.03</v>
      </c>
      <c r="Y23" s="136">
        <v>0.96</v>
      </c>
      <c r="Z23" s="136">
        <f t="shared" si="4"/>
        <v>-0.116</v>
      </c>
      <c r="AA23" s="136">
        <v>0.962</v>
      </c>
      <c r="AB23" s="136">
        <f t="shared" si="5"/>
        <v>-0.113</v>
      </c>
      <c r="AC23" s="136">
        <v>1.024</v>
      </c>
      <c r="AD23" s="136">
        <v>0.809</v>
      </c>
      <c r="AE23" s="136">
        <f t="shared" si="6"/>
        <v>-0.215</v>
      </c>
      <c r="AF23" s="136">
        <v>1.003</v>
      </c>
      <c r="AG23" s="136">
        <f t="shared" si="7"/>
        <v>-0.0650000000000002</v>
      </c>
      <c r="AH23" s="136">
        <v>1.052</v>
      </c>
      <c r="AI23" s="136">
        <f t="shared" si="8"/>
        <v>0.002</v>
      </c>
      <c r="AJ23" s="136">
        <v>1.057</v>
      </c>
      <c r="AK23" s="136">
        <f t="shared" si="9"/>
        <v>0.0489999999999999</v>
      </c>
      <c r="AL23" s="136">
        <v>0.98</v>
      </c>
      <c r="AM23" s="136">
        <f t="shared" si="10"/>
        <v>-0.004</v>
      </c>
      <c r="AN23" s="136">
        <v>1.07</v>
      </c>
      <c r="AO23" s="136">
        <f t="shared" si="11"/>
        <v>0.024</v>
      </c>
      <c r="AP23" s="48">
        <v>1.031</v>
      </c>
      <c r="AQ23" s="136">
        <f t="shared" si="12"/>
        <v>0.03</v>
      </c>
      <c r="AR23" s="136">
        <v>1.025</v>
      </c>
      <c r="AS23" s="48">
        <v>0.872</v>
      </c>
      <c r="AT23" s="48"/>
      <c r="AU23" s="136">
        <f t="shared" si="13"/>
        <v>-0.153</v>
      </c>
    </row>
    <row r="24" ht="19.95" customHeight="1" spans="1:47">
      <c r="A24" s="93" t="s">
        <v>33</v>
      </c>
      <c r="B24" s="88">
        <v>24</v>
      </c>
      <c r="C24" s="131">
        <v>0.72</v>
      </c>
      <c r="D24" s="131">
        <v>0.481</v>
      </c>
      <c r="E24" s="132">
        <v>1.095</v>
      </c>
      <c r="F24" s="133">
        <v>1.019</v>
      </c>
      <c r="G24" s="132">
        <v>1.081</v>
      </c>
      <c r="H24" s="132">
        <v>1.01</v>
      </c>
      <c r="I24" s="132">
        <v>0.907</v>
      </c>
      <c r="J24" s="132">
        <v>1.116</v>
      </c>
      <c r="K24" s="132">
        <v>1.067</v>
      </c>
      <c r="L24" s="132">
        <v>1.065</v>
      </c>
      <c r="M24" s="132">
        <v>0.923</v>
      </c>
      <c r="N24" s="132">
        <v>1.071</v>
      </c>
      <c r="O24" s="136">
        <v>1.004</v>
      </c>
      <c r="P24" s="136">
        <v>0.974</v>
      </c>
      <c r="Q24" s="137">
        <v>0.62</v>
      </c>
      <c r="R24" s="137">
        <f t="shared" si="0"/>
        <v>-0.1</v>
      </c>
      <c r="S24" s="136">
        <v>0.193</v>
      </c>
      <c r="T24" s="136">
        <f t="shared" si="1"/>
        <v>-0.288</v>
      </c>
      <c r="U24" s="136">
        <v>0.741</v>
      </c>
      <c r="V24" s="136">
        <f t="shared" si="2"/>
        <v>-0.354</v>
      </c>
      <c r="W24" s="136">
        <v>0.996</v>
      </c>
      <c r="X24" s="136">
        <f t="shared" si="3"/>
        <v>-0.0229999999999999</v>
      </c>
      <c r="Y24" s="136">
        <v>0.98</v>
      </c>
      <c r="Z24" s="136">
        <f t="shared" si="4"/>
        <v>-0.101</v>
      </c>
      <c r="AA24" s="136">
        <v>1.118</v>
      </c>
      <c r="AB24" s="136">
        <f t="shared" si="5"/>
        <v>0.108</v>
      </c>
      <c r="AC24" s="136">
        <v>0.907</v>
      </c>
      <c r="AD24" s="136">
        <v>0.778</v>
      </c>
      <c r="AE24" s="136">
        <f t="shared" si="6"/>
        <v>-0.129</v>
      </c>
      <c r="AF24" s="136">
        <v>1.063</v>
      </c>
      <c r="AG24" s="136">
        <f t="shared" si="7"/>
        <v>-0.0530000000000002</v>
      </c>
      <c r="AH24" s="136">
        <v>1.067</v>
      </c>
      <c r="AI24" s="136">
        <f t="shared" si="8"/>
        <v>0</v>
      </c>
      <c r="AJ24" s="136">
        <v>0.931</v>
      </c>
      <c r="AK24" s="136">
        <f t="shared" si="9"/>
        <v>-0.134</v>
      </c>
      <c r="AL24" s="136">
        <v>0.669</v>
      </c>
      <c r="AM24" s="136">
        <f t="shared" si="10"/>
        <v>-0.254</v>
      </c>
      <c r="AN24" s="136">
        <v>1.083</v>
      </c>
      <c r="AO24" s="136">
        <f t="shared" si="11"/>
        <v>0.012</v>
      </c>
      <c r="AP24" s="48">
        <v>0.86</v>
      </c>
      <c r="AQ24" s="136">
        <f t="shared" si="12"/>
        <v>-0.144</v>
      </c>
      <c r="AR24" s="136">
        <v>0.974</v>
      </c>
      <c r="AS24" s="48">
        <v>0.862</v>
      </c>
      <c r="AT24" s="48"/>
      <c r="AU24" s="136">
        <f t="shared" si="13"/>
        <v>-0.112</v>
      </c>
    </row>
    <row r="25" ht="19.95" customHeight="1" spans="1:47">
      <c r="A25" s="93" t="s">
        <v>433</v>
      </c>
      <c r="B25" s="88">
        <v>14</v>
      </c>
      <c r="C25" s="131">
        <v>0.853</v>
      </c>
      <c r="D25" s="131">
        <v>0.504</v>
      </c>
      <c r="E25" s="132">
        <v>0.788</v>
      </c>
      <c r="F25" s="133">
        <v>0.979</v>
      </c>
      <c r="G25" s="132">
        <v>0.97</v>
      </c>
      <c r="H25" s="132">
        <v>0.933</v>
      </c>
      <c r="I25" s="132">
        <v>0.829</v>
      </c>
      <c r="J25" s="132">
        <v>0.991</v>
      </c>
      <c r="K25" s="132">
        <v>1.016</v>
      </c>
      <c r="L25" s="132">
        <v>0.957</v>
      </c>
      <c r="M25" s="132">
        <v>0.931</v>
      </c>
      <c r="N25" s="132">
        <v>1.045</v>
      </c>
      <c r="O25" s="136">
        <v>0.968</v>
      </c>
      <c r="P25" s="136">
        <v>0.904</v>
      </c>
      <c r="Q25" s="137">
        <v>0.634</v>
      </c>
      <c r="R25" s="137">
        <f t="shared" si="0"/>
        <v>-0.219</v>
      </c>
      <c r="S25" s="136">
        <v>0.185</v>
      </c>
      <c r="T25" s="136">
        <f t="shared" si="1"/>
        <v>-0.319</v>
      </c>
      <c r="U25" s="136">
        <v>0.733</v>
      </c>
      <c r="V25" s="136">
        <f t="shared" si="2"/>
        <v>-0.055</v>
      </c>
      <c r="W25" s="136">
        <v>0.948</v>
      </c>
      <c r="X25" s="136">
        <f t="shared" si="3"/>
        <v>-0.031</v>
      </c>
      <c r="Y25" s="136">
        <v>0.871</v>
      </c>
      <c r="Z25" s="136">
        <f t="shared" si="4"/>
        <v>-0.099</v>
      </c>
      <c r="AA25" s="136">
        <v>0.89</v>
      </c>
      <c r="AB25" s="136">
        <f t="shared" si="5"/>
        <v>-0.043</v>
      </c>
      <c r="AC25" s="136">
        <v>0.829</v>
      </c>
      <c r="AD25" s="136">
        <v>0.714</v>
      </c>
      <c r="AE25" s="136">
        <f t="shared" si="6"/>
        <v>-0.115</v>
      </c>
      <c r="AF25" s="136">
        <v>1.136</v>
      </c>
      <c r="AG25" s="136">
        <f t="shared" si="7"/>
        <v>0.145</v>
      </c>
      <c r="AH25" s="136">
        <v>0.961</v>
      </c>
      <c r="AI25" s="136">
        <f t="shared" si="8"/>
        <v>-0.055</v>
      </c>
      <c r="AJ25" s="136">
        <v>1.002</v>
      </c>
      <c r="AK25" s="136">
        <f t="shared" si="9"/>
        <v>0.045</v>
      </c>
      <c r="AL25" s="136">
        <v>0.88</v>
      </c>
      <c r="AM25" s="136">
        <f t="shared" si="10"/>
        <v>-0.051</v>
      </c>
      <c r="AN25" s="136">
        <v>1.024</v>
      </c>
      <c r="AO25" s="136">
        <f t="shared" si="11"/>
        <v>-0.0209999999999999</v>
      </c>
      <c r="AP25" s="48">
        <v>0.85</v>
      </c>
      <c r="AQ25" s="136">
        <f t="shared" si="12"/>
        <v>-0.118</v>
      </c>
      <c r="AR25" s="136">
        <v>0.904</v>
      </c>
      <c r="AS25" s="48">
        <v>0.845</v>
      </c>
      <c r="AT25" s="48"/>
      <c r="AU25" s="136">
        <f t="shared" si="13"/>
        <v>-0.0590000000000001</v>
      </c>
    </row>
    <row r="26" ht="19.95" customHeight="1" spans="1:47">
      <c r="A26" s="93" t="s">
        <v>435</v>
      </c>
      <c r="B26" s="88">
        <v>24</v>
      </c>
      <c r="C26" s="131">
        <v>1.185</v>
      </c>
      <c r="D26" s="131">
        <v>0.817</v>
      </c>
      <c r="E26" s="132">
        <v>1.258</v>
      </c>
      <c r="F26" s="133">
        <v>1.232</v>
      </c>
      <c r="G26" s="132">
        <v>1.138</v>
      </c>
      <c r="H26" s="132">
        <v>1.139</v>
      </c>
      <c r="I26" s="132">
        <v>1.133</v>
      </c>
      <c r="J26" s="132">
        <v>1.151</v>
      </c>
      <c r="K26" s="132">
        <v>1.23</v>
      </c>
      <c r="L26" s="132">
        <v>1.149</v>
      </c>
      <c r="M26" s="132">
        <v>1.015</v>
      </c>
      <c r="N26" s="132">
        <v>1.378</v>
      </c>
      <c r="O26" s="136">
        <v>1.075</v>
      </c>
      <c r="P26" s="136">
        <v>1.149</v>
      </c>
      <c r="Q26" s="137">
        <v>0.785</v>
      </c>
      <c r="R26" s="137">
        <f t="shared" si="0"/>
        <v>-0.4</v>
      </c>
      <c r="S26" s="136">
        <v>0.132</v>
      </c>
      <c r="T26" s="136">
        <f t="shared" si="1"/>
        <v>-0.685</v>
      </c>
      <c r="U26" s="136">
        <v>0.753</v>
      </c>
      <c r="V26" s="136">
        <f t="shared" si="2"/>
        <v>-0.505</v>
      </c>
      <c r="W26" s="136">
        <v>0.964</v>
      </c>
      <c r="X26" s="136">
        <f t="shared" si="3"/>
        <v>-0.268</v>
      </c>
      <c r="Y26" s="136">
        <v>0.714</v>
      </c>
      <c r="Z26" s="136">
        <f t="shared" si="4"/>
        <v>-0.424</v>
      </c>
      <c r="AA26" s="136">
        <v>0.883</v>
      </c>
      <c r="AB26" s="136">
        <f t="shared" si="5"/>
        <v>-0.256</v>
      </c>
      <c r="AC26" s="136">
        <v>1.133</v>
      </c>
      <c r="AD26" s="136">
        <v>0.709</v>
      </c>
      <c r="AE26" s="136">
        <f t="shared" si="6"/>
        <v>-0.424</v>
      </c>
      <c r="AF26" s="136">
        <v>0.993</v>
      </c>
      <c r="AG26" s="136">
        <f t="shared" si="7"/>
        <v>-0.158</v>
      </c>
      <c r="AH26" s="136">
        <v>0.995</v>
      </c>
      <c r="AI26" s="136">
        <f t="shared" si="8"/>
        <v>-0.235</v>
      </c>
      <c r="AJ26" s="136">
        <v>0.944</v>
      </c>
      <c r="AK26" s="136">
        <f t="shared" si="9"/>
        <v>-0.205</v>
      </c>
      <c r="AL26" s="136">
        <v>0.921</v>
      </c>
      <c r="AM26" s="136">
        <f t="shared" si="10"/>
        <v>-0.0939999999999999</v>
      </c>
      <c r="AN26" s="136">
        <v>1.036</v>
      </c>
      <c r="AO26" s="136">
        <f t="shared" si="11"/>
        <v>-0.342</v>
      </c>
      <c r="AP26" s="48">
        <v>0.789</v>
      </c>
      <c r="AQ26" s="136">
        <f t="shared" si="12"/>
        <v>-0.286</v>
      </c>
      <c r="AR26" s="136">
        <v>1.149</v>
      </c>
      <c r="AS26" s="48">
        <v>0.828</v>
      </c>
      <c r="AT26" s="48"/>
      <c r="AU26" s="136">
        <f t="shared" si="13"/>
        <v>-0.321</v>
      </c>
    </row>
    <row r="27" ht="19.95" customHeight="1" spans="1:47">
      <c r="A27" s="93" t="s">
        <v>325</v>
      </c>
      <c r="B27" s="88">
        <v>222</v>
      </c>
      <c r="C27" s="131">
        <v>0.857</v>
      </c>
      <c r="D27" s="131">
        <v>0.776</v>
      </c>
      <c r="E27" s="132">
        <v>1.032</v>
      </c>
      <c r="F27" s="133">
        <v>1.02</v>
      </c>
      <c r="G27" s="132">
        <v>1.015</v>
      </c>
      <c r="H27" s="132">
        <v>0.962</v>
      </c>
      <c r="I27" s="132">
        <v>0.946</v>
      </c>
      <c r="J27" s="132">
        <v>0.957</v>
      </c>
      <c r="K27" s="132">
        <v>0.928</v>
      </c>
      <c r="L27" s="132">
        <v>0.876</v>
      </c>
      <c r="M27" s="132">
        <v>0.907</v>
      </c>
      <c r="N27" s="132">
        <v>0.949</v>
      </c>
      <c r="O27" s="136">
        <v>0.922</v>
      </c>
      <c r="P27" s="136">
        <v>0.935</v>
      </c>
      <c r="Q27" s="137">
        <v>0.682</v>
      </c>
      <c r="R27" s="137">
        <f t="shared" si="0"/>
        <v>-0.175</v>
      </c>
      <c r="S27" s="136">
        <v>0.42</v>
      </c>
      <c r="T27" s="136">
        <f t="shared" si="1"/>
        <v>-0.356</v>
      </c>
      <c r="U27" s="136">
        <v>0.713</v>
      </c>
      <c r="V27" s="136">
        <f t="shared" si="2"/>
        <v>-0.319</v>
      </c>
      <c r="W27" s="136">
        <v>0.869</v>
      </c>
      <c r="X27" s="136">
        <f t="shared" si="3"/>
        <v>-0.151</v>
      </c>
      <c r="Y27" s="136">
        <v>0.867</v>
      </c>
      <c r="Z27" s="136">
        <f t="shared" si="4"/>
        <v>-0.148</v>
      </c>
      <c r="AA27" s="136">
        <v>0.915</v>
      </c>
      <c r="AB27" s="136">
        <f t="shared" si="5"/>
        <v>-0.0469999999999999</v>
      </c>
      <c r="AC27" s="136">
        <v>0.946</v>
      </c>
      <c r="AD27" s="136">
        <v>0.746</v>
      </c>
      <c r="AE27" s="136">
        <f t="shared" si="6"/>
        <v>-0.2</v>
      </c>
      <c r="AF27" s="136">
        <v>0.857</v>
      </c>
      <c r="AG27" s="136">
        <f t="shared" si="7"/>
        <v>-0.1</v>
      </c>
      <c r="AH27" s="136">
        <v>0.898</v>
      </c>
      <c r="AI27" s="136">
        <f t="shared" si="8"/>
        <v>-0.03</v>
      </c>
      <c r="AJ27" s="136">
        <v>0.889</v>
      </c>
      <c r="AK27" s="136">
        <f t="shared" si="9"/>
        <v>0.013</v>
      </c>
      <c r="AL27" s="136">
        <v>0.85</v>
      </c>
      <c r="AM27" s="136">
        <f t="shared" si="10"/>
        <v>-0.0570000000000001</v>
      </c>
      <c r="AN27" s="136">
        <v>0.985</v>
      </c>
      <c r="AO27" s="136">
        <f t="shared" si="11"/>
        <v>0.036</v>
      </c>
      <c r="AP27" s="48">
        <v>0.918</v>
      </c>
      <c r="AQ27" s="136">
        <f t="shared" si="12"/>
        <v>-0.004</v>
      </c>
      <c r="AR27" s="136">
        <v>0.935</v>
      </c>
      <c r="AS27" s="48">
        <v>0.823</v>
      </c>
      <c r="AT27" s="48"/>
      <c r="AU27" s="136">
        <f t="shared" si="13"/>
        <v>-0.112</v>
      </c>
    </row>
    <row r="28" ht="19.95" customHeight="1" spans="1:47">
      <c r="A28" s="93" t="s">
        <v>55</v>
      </c>
      <c r="B28" s="88">
        <v>152</v>
      </c>
      <c r="C28" s="131">
        <v>1.028</v>
      </c>
      <c r="D28" s="131">
        <v>0.871</v>
      </c>
      <c r="E28" s="132">
        <v>1.108</v>
      </c>
      <c r="F28" s="133">
        <v>1.043</v>
      </c>
      <c r="G28" s="132">
        <v>1.025</v>
      </c>
      <c r="H28" s="132">
        <v>1.055</v>
      </c>
      <c r="I28" s="132">
        <v>1.024</v>
      </c>
      <c r="J28" s="132">
        <v>1.093</v>
      </c>
      <c r="K28" s="132">
        <v>1.042</v>
      </c>
      <c r="L28" s="132">
        <v>1.039</v>
      </c>
      <c r="M28" s="132">
        <v>0.992</v>
      </c>
      <c r="N28" s="132">
        <v>1.034</v>
      </c>
      <c r="O28" s="136">
        <v>0.992</v>
      </c>
      <c r="P28" s="136">
        <v>1.028</v>
      </c>
      <c r="Q28" s="137">
        <v>0.798</v>
      </c>
      <c r="R28" s="137">
        <f t="shared" si="0"/>
        <v>-0.23</v>
      </c>
      <c r="S28" s="136">
        <v>0.36</v>
      </c>
      <c r="T28" s="136">
        <f t="shared" si="1"/>
        <v>-0.511</v>
      </c>
      <c r="U28" s="136">
        <v>0.646</v>
      </c>
      <c r="V28" s="136">
        <f t="shared" si="2"/>
        <v>-0.462</v>
      </c>
      <c r="W28" s="136">
        <v>0.72</v>
      </c>
      <c r="X28" s="136">
        <f t="shared" si="3"/>
        <v>-0.323</v>
      </c>
      <c r="Y28" s="136">
        <v>0.732</v>
      </c>
      <c r="Z28" s="136">
        <f t="shared" si="4"/>
        <v>-0.293</v>
      </c>
      <c r="AA28" s="136">
        <v>0.851</v>
      </c>
      <c r="AB28" s="136">
        <f t="shared" si="5"/>
        <v>-0.204</v>
      </c>
      <c r="AC28" s="136">
        <v>1.024</v>
      </c>
      <c r="AD28" s="136">
        <v>0.687</v>
      </c>
      <c r="AE28" s="136">
        <f t="shared" si="6"/>
        <v>-0.337</v>
      </c>
      <c r="AF28" s="136">
        <v>0.909</v>
      </c>
      <c r="AG28" s="136">
        <f t="shared" si="7"/>
        <v>-0.184</v>
      </c>
      <c r="AH28" s="136">
        <v>0.952</v>
      </c>
      <c r="AI28" s="136">
        <f t="shared" si="8"/>
        <v>-0.0900000000000001</v>
      </c>
      <c r="AJ28" s="136">
        <v>0.987</v>
      </c>
      <c r="AK28" s="136">
        <f t="shared" si="9"/>
        <v>-0.0519999999999999</v>
      </c>
      <c r="AL28" s="136">
        <v>0.858</v>
      </c>
      <c r="AM28" s="136">
        <f t="shared" si="10"/>
        <v>-0.134</v>
      </c>
      <c r="AN28" s="136">
        <v>1.063</v>
      </c>
      <c r="AO28" s="136">
        <f t="shared" si="11"/>
        <v>0.0289999999999999</v>
      </c>
      <c r="AP28" s="48">
        <v>0.971</v>
      </c>
      <c r="AQ28" s="136">
        <f t="shared" si="12"/>
        <v>-0.021</v>
      </c>
      <c r="AR28" s="136">
        <v>1.028</v>
      </c>
      <c r="AS28" s="48">
        <v>0.822</v>
      </c>
      <c r="AT28" s="48"/>
      <c r="AU28" s="136">
        <f t="shared" si="13"/>
        <v>-0.206</v>
      </c>
    </row>
    <row r="29" ht="19.95" customHeight="1" spans="1:47">
      <c r="A29" s="93" t="s">
        <v>69</v>
      </c>
      <c r="B29" s="88">
        <v>42</v>
      </c>
      <c r="C29" s="131">
        <v>0.747</v>
      </c>
      <c r="D29" s="131">
        <v>0.617</v>
      </c>
      <c r="E29" s="132">
        <v>1.04</v>
      </c>
      <c r="F29" s="133">
        <v>1.007</v>
      </c>
      <c r="G29" s="132">
        <v>0.93</v>
      </c>
      <c r="H29" s="132">
        <v>0.938</v>
      </c>
      <c r="I29" s="132">
        <v>0.883</v>
      </c>
      <c r="J29" s="132">
        <v>1.028</v>
      </c>
      <c r="K29" s="132">
        <v>0.858</v>
      </c>
      <c r="L29" s="132">
        <v>0.848</v>
      </c>
      <c r="M29" s="132">
        <v>0.884</v>
      </c>
      <c r="N29" s="132">
        <v>0.899</v>
      </c>
      <c r="O29" s="136">
        <v>0.815</v>
      </c>
      <c r="P29" s="136">
        <v>0.886</v>
      </c>
      <c r="Q29" s="137">
        <v>0.547</v>
      </c>
      <c r="R29" s="137">
        <f t="shared" si="0"/>
        <v>-0.2</v>
      </c>
      <c r="S29" s="136">
        <v>0.094</v>
      </c>
      <c r="T29" s="136">
        <f t="shared" si="1"/>
        <v>-0.523</v>
      </c>
      <c r="U29" s="136">
        <v>0.627</v>
      </c>
      <c r="V29" s="136">
        <f t="shared" si="2"/>
        <v>-0.413</v>
      </c>
      <c r="W29" s="136">
        <v>0.974</v>
      </c>
      <c r="X29" s="136">
        <f t="shared" si="3"/>
        <v>-0.0329999999999999</v>
      </c>
      <c r="Y29" s="136">
        <v>0.976</v>
      </c>
      <c r="Z29" s="136">
        <f t="shared" si="4"/>
        <v>0.0459999999999999</v>
      </c>
      <c r="AA29" s="136">
        <v>0.975</v>
      </c>
      <c r="AB29" s="136">
        <f t="shared" si="5"/>
        <v>0.037</v>
      </c>
      <c r="AC29" s="136">
        <v>0.883</v>
      </c>
      <c r="AD29" s="136">
        <v>0.703</v>
      </c>
      <c r="AE29" s="136">
        <f t="shared" si="6"/>
        <v>-0.18</v>
      </c>
      <c r="AF29" s="136">
        <v>0.806</v>
      </c>
      <c r="AG29" s="136">
        <f t="shared" si="7"/>
        <v>-0.222</v>
      </c>
      <c r="AH29" s="136">
        <v>0.859</v>
      </c>
      <c r="AI29" s="136">
        <f t="shared" si="8"/>
        <v>0.001</v>
      </c>
      <c r="AJ29" s="136">
        <v>0.931</v>
      </c>
      <c r="AK29" s="136">
        <f t="shared" si="9"/>
        <v>0.0830000000000001</v>
      </c>
      <c r="AL29" s="136">
        <v>0.788</v>
      </c>
      <c r="AM29" s="136">
        <f t="shared" si="10"/>
        <v>-0.096</v>
      </c>
      <c r="AN29" s="136">
        <v>0.918</v>
      </c>
      <c r="AO29" s="136">
        <f t="shared" si="11"/>
        <v>0.019</v>
      </c>
      <c r="AP29" s="48">
        <v>0.816</v>
      </c>
      <c r="AQ29" s="136">
        <f t="shared" si="12"/>
        <v>0.001</v>
      </c>
      <c r="AR29" s="136">
        <v>0.886</v>
      </c>
      <c r="AS29" s="48">
        <v>0.778</v>
      </c>
      <c r="AT29" s="48"/>
      <c r="AU29" s="136">
        <f t="shared" si="13"/>
        <v>-0.108</v>
      </c>
    </row>
    <row r="30" ht="19.95" customHeight="1" spans="1:47">
      <c r="A30" s="93" t="s">
        <v>73</v>
      </c>
      <c r="B30" s="88">
        <v>14</v>
      </c>
      <c r="C30" s="131">
        <v>1.041</v>
      </c>
      <c r="D30" s="131">
        <v>1</v>
      </c>
      <c r="E30" s="132">
        <v>1.032</v>
      </c>
      <c r="F30" s="133">
        <v>1.019</v>
      </c>
      <c r="G30" s="132">
        <v>1.129</v>
      </c>
      <c r="H30" s="132">
        <v>1.048</v>
      </c>
      <c r="I30" s="132">
        <v>1.046</v>
      </c>
      <c r="J30" s="132">
        <v>1.127</v>
      </c>
      <c r="K30" s="132">
        <v>1.055</v>
      </c>
      <c r="L30" s="132">
        <v>1.114</v>
      </c>
      <c r="M30" s="132">
        <v>1.081</v>
      </c>
      <c r="N30" s="132">
        <v>1.11</v>
      </c>
      <c r="O30" s="136">
        <v>1.09</v>
      </c>
      <c r="P30" s="136">
        <v>1.071</v>
      </c>
      <c r="Q30" s="137">
        <v>0.77</v>
      </c>
      <c r="R30" s="137">
        <f t="shared" si="0"/>
        <v>-0.271</v>
      </c>
      <c r="S30" s="136">
        <v>0</v>
      </c>
      <c r="T30" s="136">
        <f t="shared" si="1"/>
        <v>-1</v>
      </c>
      <c r="U30" s="136">
        <v>0.297</v>
      </c>
      <c r="V30" s="136">
        <f t="shared" si="2"/>
        <v>-0.735</v>
      </c>
      <c r="W30" s="136">
        <v>0.81</v>
      </c>
      <c r="X30" s="136">
        <f t="shared" si="3"/>
        <v>-0.209</v>
      </c>
      <c r="Y30" s="136">
        <v>0.901</v>
      </c>
      <c r="Z30" s="136">
        <f t="shared" si="4"/>
        <v>-0.228</v>
      </c>
      <c r="AA30" s="136">
        <v>0.974</v>
      </c>
      <c r="AB30" s="136">
        <f t="shared" si="5"/>
        <v>-0.0740000000000001</v>
      </c>
      <c r="AC30" s="136">
        <v>1.046</v>
      </c>
      <c r="AD30" s="136">
        <v>0.939</v>
      </c>
      <c r="AE30" s="136">
        <f t="shared" si="6"/>
        <v>-0.107</v>
      </c>
      <c r="AF30" s="136">
        <v>0.949</v>
      </c>
      <c r="AG30" s="136">
        <f t="shared" si="7"/>
        <v>-0.178</v>
      </c>
      <c r="AH30" s="136">
        <v>1.005</v>
      </c>
      <c r="AI30" s="136">
        <f t="shared" si="8"/>
        <v>-0.05</v>
      </c>
      <c r="AJ30" s="136">
        <v>0.767</v>
      </c>
      <c r="AK30" s="136">
        <f t="shared" si="9"/>
        <v>-0.347</v>
      </c>
      <c r="AL30" s="136">
        <v>0.624</v>
      </c>
      <c r="AM30" s="136">
        <f t="shared" si="10"/>
        <v>-0.457</v>
      </c>
      <c r="AN30" s="136">
        <v>0.845</v>
      </c>
      <c r="AO30" s="136">
        <f t="shared" si="11"/>
        <v>-0.265</v>
      </c>
      <c r="AP30" s="48">
        <v>0.887</v>
      </c>
      <c r="AQ30" s="136">
        <f t="shared" si="12"/>
        <v>-0.203</v>
      </c>
      <c r="AR30" s="136">
        <v>1.071</v>
      </c>
      <c r="AS30" s="48">
        <v>0.738</v>
      </c>
      <c r="AT30" s="48"/>
      <c r="AU30" s="136">
        <f t="shared" si="13"/>
        <v>-0.333</v>
      </c>
    </row>
    <row r="31" ht="19.95" customHeight="1" spans="1:47">
      <c r="A31" s="93" t="s">
        <v>8</v>
      </c>
      <c r="B31" s="88">
        <v>60</v>
      </c>
      <c r="C31" s="131">
        <v>1.101</v>
      </c>
      <c r="D31" s="131">
        <v>0.996</v>
      </c>
      <c r="E31" s="132">
        <v>1.116</v>
      </c>
      <c r="F31" s="133">
        <v>1.073</v>
      </c>
      <c r="G31" s="132">
        <v>0.992</v>
      </c>
      <c r="H31" s="132">
        <v>0.872</v>
      </c>
      <c r="I31" s="132">
        <v>1.026</v>
      </c>
      <c r="J31" s="132">
        <v>1.06</v>
      </c>
      <c r="K31" s="132">
        <v>1.064</v>
      </c>
      <c r="L31" s="132">
        <v>1.103</v>
      </c>
      <c r="M31" s="132">
        <v>1.135</v>
      </c>
      <c r="N31" s="132">
        <v>1.067</v>
      </c>
      <c r="O31" s="136">
        <v>1.071</v>
      </c>
      <c r="P31" s="136">
        <v>1.055</v>
      </c>
      <c r="Q31" s="137">
        <v>0.952</v>
      </c>
      <c r="R31" s="137">
        <f t="shared" si="0"/>
        <v>-0.149</v>
      </c>
      <c r="S31" s="136">
        <v>0.368</v>
      </c>
      <c r="T31" s="136">
        <f t="shared" si="1"/>
        <v>-0.628</v>
      </c>
      <c r="U31" s="136">
        <v>0.452</v>
      </c>
      <c r="V31" s="136">
        <f t="shared" si="2"/>
        <v>-0.664</v>
      </c>
      <c r="W31" s="136">
        <v>0.732</v>
      </c>
      <c r="X31" s="136">
        <f t="shared" si="3"/>
        <v>-0.341</v>
      </c>
      <c r="Y31" s="136">
        <v>0.686</v>
      </c>
      <c r="Z31" s="136">
        <f t="shared" si="4"/>
        <v>-0.306</v>
      </c>
      <c r="AA31" s="136">
        <v>0.628</v>
      </c>
      <c r="AB31" s="136">
        <f t="shared" si="5"/>
        <v>-0.244</v>
      </c>
      <c r="AC31" s="136">
        <v>1.026</v>
      </c>
      <c r="AD31" s="136">
        <v>0.787</v>
      </c>
      <c r="AE31" s="136">
        <f t="shared" si="6"/>
        <v>-0.239</v>
      </c>
      <c r="AF31" s="136">
        <v>0.63</v>
      </c>
      <c r="AG31" s="136">
        <f t="shared" si="7"/>
        <v>-0.43</v>
      </c>
      <c r="AH31" s="136">
        <v>0.63</v>
      </c>
      <c r="AI31" s="136">
        <f t="shared" si="8"/>
        <v>-0.434</v>
      </c>
      <c r="AJ31" s="136">
        <v>0.834</v>
      </c>
      <c r="AK31" s="136">
        <f t="shared" si="9"/>
        <v>-0.269</v>
      </c>
      <c r="AL31" s="136">
        <v>1.094</v>
      </c>
      <c r="AM31" s="136">
        <f t="shared" si="10"/>
        <v>-0.0409999999999999</v>
      </c>
      <c r="AN31" s="136">
        <v>1.024</v>
      </c>
      <c r="AO31" s="136">
        <f t="shared" si="11"/>
        <v>-0.0429999999999999</v>
      </c>
      <c r="AP31" s="48">
        <v>1.069</v>
      </c>
      <c r="AQ31" s="136">
        <f t="shared" si="12"/>
        <v>-0.002</v>
      </c>
      <c r="AR31" s="136">
        <v>1.055</v>
      </c>
      <c r="AS31" s="48">
        <v>0.731</v>
      </c>
      <c r="AT31" s="48"/>
      <c r="AU31" s="136">
        <f t="shared" si="13"/>
        <v>-0.324</v>
      </c>
    </row>
    <row r="32" ht="19.95" customHeight="1" spans="1:47">
      <c r="A32" s="93" t="s">
        <v>46</v>
      </c>
      <c r="B32" s="88">
        <v>126</v>
      </c>
      <c r="C32" s="131">
        <v>0.858</v>
      </c>
      <c r="D32" s="131">
        <v>0.779</v>
      </c>
      <c r="E32" s="132">
        <v>1.035</v>
      </c>
      <c r="F32" s="133">
        <v>0.994</v>
      </c>
      <c r="G32" s="132">
        <v>1.051</v>
      </c>
      <c r="H32" s="132">
        <v>0.988</v>
      </c>
      <c r="I32" s="132">
        <v>0.953</v>
      </c>
      <c r="J32" s="132">
        <v>0.981</v>
      </c>
      <c r="K32" s="132">
        <v>0.948</v>
      </c>
      <c r="L32" s="132">
        <v>0.994</v>
      </c>
      <c r="M32" s="132">
        <v>1.007</v>
      </c>
      <c r="N32" s="132">
        <v>1.005</v>
      </c>
      <c r="O32" s="136">
        <v>1.032</v>
      </c>
      <c r="P32" s="136">
        <v>0.974</v>
      </c>
      <c r="Q32" s="137">
        <v>0.491</v>
      </c>
      <c r="R32" s="137">
        <f t="shared" si="0"/>
        <v>-0.367</v>
      </c>
      <c r="S32" s="136">
        <v>0.167</v>
      </c>
      <c r="T32" s="136">
        <f t="shared" si="1"/>
        <v>-0.612</v>
      </c>
      <c r="U32" s="136">
        <v>0.441</v>
      </c>
      <c r="V32" s="136">
        <f t="shared" si="2"/>
        <v>-0.594</v>
      </c>
      <c r="W32" s="136">
        <v>0.789</v>
      </c>
      <c r="X32" s="136">
        <f t="shared" si="3"/>
        <v>-0.205</v>
      </c>
      <c r="Y32" s="136">
        <v>0.753</v>
      </c>
      <c r="Z32" s="136">
        <f t="shared" si="4"/>
        <v>-0.298</v>
      </c>
      <c r="AA32" s="136">
        <v>0.804</v>
      </c>
      <c r="AB32" s="136">
        <f t="shared" si="5"/>
        <v>-0.184</v>
      </c>
      <c r="AC32" s="136">
        <v>0.953</v>
      </c>
      <c r="AD32" s="136">
        <v>0.576</v>
      </c>
      <c r="AE32" s="136">
        <f t="shared" si="6"/>
        <v>-0.377</v>
      </c>
      <c r="AF32" s="136">
        <v>0.842</v>
      </c>
      <c r="AG32" s="136">
        <f t="shared" si="7"/>
        <v>-0.139</v>
      </c>
      <c r="AH32" s="136">
        <v>0.829</v>
      </c>
      <c r="AI32" s="136">
        <f t="shared" si="8"/>
        <v>-0.119</v>
      </c>
      <c r="AJ32" s="136">
        <v>0.892</v>
      </c>
      <c r="AK32" s="136">
        <f t="shared" si="9"/>
        <v>-0.102</v>
      </c>
      <c r="AL32" s="136">
        <v>0.902</v>
      </c>
      <c r="AM32" s="136">
        <f t="shared" si="10"/>
        <v>-0.105</v>
      </c>
      <c r="AN32" s="136">
        <v>0.97</v>
      </c>
      <c r="AO32" s="136">
        <f t="shared" si="11"/>
        <v>-0.0349999999999999</v>
      </c>
      <c r="AP32" s="48">
        <v>0.825</v>
      </c>
      <c r="AQ32" s="136">
        <f t="shared" si="12"/>
        <v>-0.207</v>
      </c>
      <c r="AR32" s="136">
        <v>0.974</v>
      </c>
      <c r="AS32" s="48">
        <v>0.727</v>
      </c>
      <c r="AT32" s="48"/>
      <c r="AU32" s="136">
        <f t="shared" si="13"/>
        <v>-0.247</v>
      </c>
    </row>
    <row r="33" ht="19.95" customHeight="1" spans="1:47">
      <c r="A33" s="93" t="s">
        <v>373</v>
      </c>
      <c r="B33" s="88">
        <v>40</v>
      </c>
      <c r="C33" s="131">
        <v>1.096</v>
      </c>
      <c r="D33" s="131">
        <v>0.796</v>
      </c>
      <c r="E33" s="132">
        <v>1.176</v>
      </c>
      <c r="F33" s="133">
        <v>1.179</v>
      </c>
      <c r="G33" s="132">
        <v>1.034</v>
      </c>
      <c r="H33" s="132">
        <v>1.083</v>
      </c>
      <c r="I33" s="132">
        <v>1.064</v>
      </c>
      <c r="J33" s="132">
        <v>1.131</v>
      </c>
      <c r="K33" s="132">
        <v>1.111</v>
      </c>
      <c r="L33" s="132">
        <v>1.065</v>
      </c>
      <c r="M33" s="132">
        <v>0.896</v>
      </c>
      <c r="N33" s="132">
        <v>0.983</v>
      </c>
      <c r="O33" s="136">
        <v>0.948</v>
      </c>
      <c r="P33" s="136">
        <v>1.043</v>
      </c>
      <c r="Q33" s="137">
        <v>0.685</v>
      </c>
      <c r="R33" s="137">
        <f t="shared" si="0"/>
        <v>-0.411</v>
      </c>
      <c r="S33" s="136">
        <v>0.025</v>
      </c>
      <c r="T33" s="136">
        <f t="shared" si="1"/>
        <v>-0.771</v>
      </c>
      <c r="U33" s="136">
        <v>0.606</v>
      </c>
      <c r="V33" s="136">
        <f t="shared" si="2"/>
        <v>-0.57</v>
      </c>
      <c r="W33" s="136">
        <v>0.975</v>
      </c>
      <c r="X33" s="136">
        <f t="shared" si="3"/>
        <v>-0.204</v>
      </c>
      <c r="Y33" s="136">
        <v>0.901</v>
      </c>
      <c r="Z33" s="136">
        <f t="shared" si="4"/>
        <v>-0.133</v>
      </c>
      <c r="AA33" s="136">
        <v>0.68</v>
      </c>
      <c r="AB33" s="136">
        <f t="shared" si="5"/>
        <v>-0.403</v>
      </c>
      <c r="AC33" s="136">
        <v>1.064</v>
      </c>
      <c r="AD33" s="136">
        <v>0.65</v>
      </c>
      <c r="AE33" s="136">
        <f t="shared" si="6"/>
        <v>-0.414</v>
      </c>
      <c r="AF33" s="136">
        <v>0.828</v>
      </c>
      <c r="AG33" s="136">
        <f t="shared" si="7"/>
        <v>-0.303</v>
      </c>
      <c r="AH33" s="136">
        <v>0.816</v>
      </c>
      <c r="AI33" s="136">
        <f t="shared" si="8"/>
        <v>-0.295</v>
      </c>
      <c r="AJ33" s="136">
        <v>0.76</v>
      </c>
      <c r="AK33" s="136">
        <f t="shared" si="9"/>
        <v>-0.305</v>
      </c>
      <c r="AL33" s="136">
        <v>0.648</v>
      </c>
      <c r="AM33" s="136">
        <f t="shared" si="10"/>
        <v>-0.248</v>
      </c>
      <c r="AN33" s="136">
        <v>0.827</v>
      </c>
      <c r="AO33" s="136">
        <f t="shared" si="11"/>
        <v>-0.156</v>
      </c>
      <c r="AP33" s="48">
        <v>0.847</v>
      </c>
      <c r="AQ33" s="136">
        <f t="shared" si="12"/>
        <v>-0.101</v>
      </c>
      <c r="AR33" s="136">
        <v>1.043</v>
      </c>
      <c r="AS33" s="48">
        <v>0.719</v>
      </c>
      <c r="AT33" s="48"/>
      <c r="AU33" s="136">
        <f t="shared" si="13"/>
        <v>-0.324</v>
      </c>
    </row>
    <row r="34" ht="19.95" customHeight="1" spans="1:47">
      <c r="A34" s="134" t="s">
        <v>328</v>
      </c>
      <c r="B34" s="88">
        <v>42</v>
      </c>
      <c r="C34" s="131">
        <v>0.863</v>
      </c>
      <c r="D34" s="131">
        <v>0.627</v>
      </c>
      <c r="E34" s="132">
        <v>0.936</v>
      </c>
      <c r="F34" s="133">
        <v>0.915</v>
      </c>
      <c r="G34" s="132">
        <v>0.757</v>
      </c>
      <c r="H34" s="132">
        <v>0.8</v>
      </c>
      <c r="I34" s="132">
        <v>0.819</v>
      </c>
      <c r="J34" s="132">
        <v>1.002</v>
      </c>
      <c r="K34" s="132">
        <v>0.975</v>
      </c>
      <c r="L34" s="132">
        <v>0.837</v>
      </c>
      <c r="M34" s="132">
        <v>0.974</v>
      </c>
      <c r="N34" s="132">
        <v>1.023</v>
      </c>
      <c r="O34" s="136">
        <v>0.962</v>
      </c>
      <c r="P34" s="136">
        <v>0.891</v>
      </c>
      <c r="Q34" s="137">
        <v>0.537</v>
      </c>
      <c r="R34" s="137">
        <f t="shared" si="0"/>
        <v>-0.326</v>
      </c>
      <c r="S34" s="136">
        <v>0.237</v>
      </c>
      <c r="T34" s="136">
        <f t="shared" si="1"/>
        <v>-0.39</v>
      </c>
      <c r="U34" s="136">
        <v>0.515</v>
      </c>
      <c r="V34" s="136">
        <f t="shared" si="2"/>
        <v>-0.421</v>
      </c>
      <c r="W34" s="136">
        <v>0.844</v>
      </c>
      <c r="X34" s="136">
        <f t="shared" si="3"/>
        <v>-0.0710000000000001</v>
      </c>
      <c r="Y34" s="136">
        <v>0.813</v>
      </c>
      <c r="Z34" s="136">
        <f t="shared" si="4"/>
        <v>0.0559999999999999</v>
      </c>
      <c r="AA34" s="136">
        <v>0.701</v>
      </c>
      <c r="AB34" s="136">
        <f t="shared" si="5"/>
        <v>-0.0990000000000001</v>
      </c>
      <c r="AC34" s="136">
        <v>0.819</v>
      </c>
      <c r="AD34" s="136">
        <v>0.61</v>
      </c>
      <c r="AE34" s="136">
        <f t="shared" si="6"/>
        <v>-0.209</v>
      </c>
      <c r="AF34" s="136">
        <v>0.679</v>
      </c>
      <c r="AG34" s="136">
        <f t="shared" si="7"/>
        <v>-0.323</v>
      </c>
      <c r="AH34" s="136">
        <v>0.735</v>
      </c>
      <c r="AI34" s="136">
        <f t="shared" si="8"/>
        <v>-0.24</v>
      </c>
      <c r="AJ34" s="136">
        <v>0.667</v>
      </c>
      <c r="AK34" s="136">
        <f t="shared" si="9"/>
        <v>-0.17</v>
      </c>
      <c r="AL34" s="136">
        <v>0.756</v>
      </c>
      <c r="AM34" s="136">
        <f t="shared" si="10"/>
        <v>-0.218</v>
      </c>
      <c r="AN34" s="136">
        <v>0.858</v>
      </c>
      <c r="AO34" s="136">
        <f t="shared" si="11"/>
        <v>-0.165</v>
      </c>
      <c r="AP34" s="48">
        <v>0.882</v>
      </c>
      <c r="AQ34" s="136">
        <f t="shared" si="12"/>
        <v>-0.08</v>
      </c>
      <c r="AR34" s="136">
        <v>0.891</v>
      </c>
      <c r="AS34" s="48">
        <v>0.687</v>
      </c>
      <c r="AT34" s="48"/>
      <c r="AU34" s="136">
        <f t="shared" si="13"/>
        <v>-0.204</v>
      </c>
    </row>
    <row r="35" ht="19.95" customHeight="1" spans="1:47">
      <c r="A35" s="134" t="s">
        <v>437</v>
      </c>
      <c r="B35" s="88">
        <v>20</v>
      </c>
      <c r="C35" s="131"/>
      <c r="D35" s="131"/>
      <c r="E35" s="132"/>
      <c r="F35" s="133"/>
      <c r="G35" s="132"/>
      <c r="H35" s="132"/>
      <c r="I35" s="132"/>
      <c r="J35" s="132"/>
      <c r="K35" s="132"/>
      <c r="L35" s="132"/>
      <c r="M35" s="132" t="s">
        <v>438</v>
      </c>
      <c r="N35" s="132" t="s">
        <v>438</v>
      </c>
      <c r="O35" s="136" t="s">
        <v>438</v>
      </c>
      <c r="P35" s="136"/>
      <c r="Q35" s="137"/>
      <c r="R35" s="137"/>
      <c r="S35" s="136"/>
      <c r="T35" s="136"/>
      <c r="U35" s="136"/>
      <c r="V35" s="136"/>
      <c r="W35" s="136"/>
      <c r="X35" s="136"/>
      <c r="Y35" s="136"/>
      <c r="Z35" s="136"/>
      <c r="AA35" s="136"/>
      <c r="AB35" s="136"/>
      <c r="AC35" s="136"/>
      <c r="AD35" s="136"/>
      <c r="AE35" s="136"/>
      <c r="AF35" s="136"/>
      <c r="AG35" s="136"/>
      <c r="AH35" s="136"/>
      <c r="AI35" s="136"/>
      <c r="AJ35" s="136"/>
      <c r="AK35" s="136"/>
      <c r="AL35" s="136">
        <v>0.606</v>
      </c>
      <c r="AM35" s="136" t="s">
        <v>438</v>
      </c>
      <c r="AN35" s="136">
        <v>0.858</v>
      </c>
      <c r="AO35" s="136" t="s">
        <v>438</v>
      </c>
      <c r="AP35" s="48">
        <v>0.839</v>
      </c>
      <c r="AQ35" s="136" t="s">
        <v>438</v>
      </c>
      <c r="AR35" s="136" t="s">
        <v>438</v>
      </c>
      <c r="AS35" s="48">
        <v>0.668</v>
      </c>
      <c r="AT35" s="48"/>
      <c r="AU35" s="136" t="s">
        <v>438</v>
      </c>
    </row>
    <row r="36" ht="19.95" customHeight="1" spans="1:47">
      <c r="A36" s="135" t="s">
        <v>447</v>
      </c>
      <c r="B36" s="88">
        <v>2468</v>
      </c>
      <c r="C36" s="131">
        <v>1.072</v>
      </c>
      <c r="D36" s="131">
        <v>0.934</v>
      </c>
      <c r="E36" s="132">
        <v>1.156</v>
      </c>
      <c r="F36" s="133">
        <v>1.144</v>
      </c>
      <c r="G36" s="132">
        <v>1.142</v>
      </c>
      <c r="H36" s="132">
        <v>1.108</v>
      </c>
      <c r="I36" s="132">
        <v>1.095</v>
      </c>
      <c r="J36" s="132">
        <v>1.137</v>
      </c>
      <c r="K36" s="132">
        <v>1.114</v>
      </c>
      <c r="L36" s="132">
        <v>1.104</v>
      </c>
      <c r="M36" s="132">
        <v>1.097</v>
      </c>
      <c r="N36" s="132">
        <v>1.149</v>
      </c>
      <c r="O36" s="136">
        <v>1.118</v>
      </c>
      <c r="P36" s="136">
        <v>1.107</v>
      </c>
      <c r="Q36" s="137">
        <v>0.856</v>
      </c>
      <c r="R36" s="137">
        <f>Q36-C36</f>
        <v>-0.216</v>
      </c>
      <c r="S36" s="136">
        <v>0.427</v>
      </c>
      <c r="T36" s="136">
        <f>S36-D36</f>
        <v>-0.507</v>
      </c>
      <c r="U36" s="136">
        <v>0.771</v>
      </c>
      <c r="V36" s="136">
        <f>U36-E36</f>
        <v>-0.385</v>
      </c>
      <c r="W36" s="136">
        <v>0.966</v>
      </c>
      <c r="X36" s="136">
        <f>W36-F36</f>
        <v>-0.178</v>
      </c>
      <c r="Y36" s="136">
        <v>0.962</v>
      </c>
      <c r="Z36" s="136">
        <f>Y36-G36</f>
        <v>-0.18</v>
      </c>
      <c r="AA36" s="136">
        <v>1.014</v>
      </c>
      <c r="AB36" s="136">
        <f>AA36-H36</f>
        <v>-0.0940000000000001</v>
      </c>
      <c r="AC36" s="136">
        <v>1.095</v>
      </c>
      <c r="AD36" s="136">
        <v>0.835</v>
      </c>
      <c r="AE36" s="136">
        <f>AD36-AC36</f>
        <v>-0.26</v>
      </c>
      <c r="AF36" s="136">
        <v>1.017</v>
      </c>
      <c r="AG36" s="136">
        <f>AF36-J36</f>
        <v>-0.12</v>
      </c>
      <c r="AH36" s="136">
        <v>1.033</v>
      </c>
      <c r="AI36" s="136">
        <f>AH36-K36</f>
        <v>-0.0810000000000002</v>
      </c>
      <c r="AJ36" s="136">
        <v>1.061</v>
      </c>
      <c r="AK36" s="136">
        <f>AJ36-L36</f>
        <v>-0.0430000000000001</v>
      </c>
      <c r="AL36" s="136">
        <v>1.014</v>
      </c>
      <c r="AM36" s="136">
        <f>AL36-M36</f>
        <v>-0.083</v>
      </c>
      <c r="AN36" s="136">
        <v>1.122</v>
      </c>
      <c r="AO36" s="136">
        <f>AN36-N36</f>
        <v>-0.0269999999999999</v>
      </c>
      <c r="AP36" s="48">
        <v>1.048</v>
      </c>
      <c r="AQ36" s="136">
        <f>AP36-O36</f>
        <v>-0.0700000000000001</v>
      </c>
      <c r="AR36" s="136">
        <v>1.107</v>
      </c>
      <c r="AS36" s="48">
        <v>0.943</v>
      </c>
      <c r="AT36" s="48"/>
      <c r="AU36" s="136">
        <f>AS36-AR36</f>
        <v>-0.164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13</vt:i4>
      </vt:variant>
    </vt:vector>
  </HeadingPairs>
  <TitlesOfParts>
    <vt:vector size="13" baseType="lpstr">
      <vt:lpstr>第二批</vt:lpstr>
      <vt:lpstr>代理制派遣制</vt:lpstr>
      <vt:lpstr>final</vt:lpstr>
      <vt:lpstr>final (2)</vt:lpstr>
      <vt:lpstr>人员情况</vt:lpstr>
      <vt:lpstr>Sheet4</vt:lpstr>
      <vt:lpstr>Sheet5</vt:lpstr>
      <vt:lpstr>Sheet6</vt:lpstr>
      <vt:lpstr>Sheet3</vt:lpstr>
      <vt:lpstr>Sheet7</vt:lpstr>
      <vt:lpstr>Sheet2</vt:lpstr>
      <vt:lpstr>Sheet1</vt:lpstr>
      <vt:lpstr>2022年第一批计划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Laura Li</cp:lastModifiedBy>
  <dcterms:created xsi:type="dcterms:W3CDTF">2013-10-14T00:30:00Z</dcterms:created>
  <cp:lastPrinted>2021-12-20T07:20:00Z</cp:lastPrinted>
  <dcterms:modified xsi:type="dcterms:W3CDTF">2022-01-29T06:28:39Z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8AFB988C9796433C9B7046196195F6F1</vt:lpwstr>
  </property>
  <property fmtid="{D5CDD505-2E9C-101B-9397-08002B2CF9AE}" pid="4" name="KSOReadingLayout">
    <vt:bool>true</vt:bool>
  </property>
</Properties>
</file>